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ink/ink2.xml" ContentType="application/inkml+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Šios_darbaknygės" defaultThemeVersion="124226"/>
  <mc:AlternateContent xmlns:mc="http://schemas.openxmlformats.org/markup-compatibility/2006">
    <mc:Choice Requires="x15">
      <x15ac:absPath xmlns:x15ac="http://schemas.microsoft.com/office/spreadsheetml/2010/11/ac" url="https://vsisipa.sharepoint.com/1 Projektai/SVĮ ataskaitos/2025/Viesinamos informacijos formos/Pilna Forma/"/>
    </mc:Choice>
  </mc:AlternateContent>
  <xr:revisionPtr revIDLastSave="82" documentId="13_ncr:80008009_{16F4F8A3-E8E9-46C6-A100-BF05699D0652}" xr6:coauthVersionLast="47" xr6:coauthVersionMax="47" xr10:uidLastSave="{0DE32365-D3C4-4778-9A81-99DFA49A23B2}"/>
  <workbookProtection workbookAlgorithmName="SHA-512" workbookHashValue="HkS9RFTe+R4ViMJ0mrT9aamWobS0yP4bdoeec88x9MDqrKX4ZiXpLTiHha5z3uYQVVz5E97KuIrhgBlVDdmr+Q==" workbookSaltValue="uRYAUmRaH0LfKQ0hlGozyA==" workbookSpinCount="100000" lockStructure="1"/>
  <bookViews>
    <workbookView xWindow="-28920" yWindow="-120" windowWidth="29040" windowHeight="15720" tabRatio="767" xr2:uid="{C21CE67B-DC28-416D-91BE-6C9E99F1B76A}"/>
  </bookViews>
  <sheets>
    <sheet name="Finansiniai duomenys" sheetId="2" r:id="rId1"/>
    <sheet name="Finansiniai duomenys(2015-2016)" sheetId="17" state="hidden" r:id="rId2"/>
    <sheet name="Vadovo darbo užmokestis" sheetId="27" r:id="rId3"/>
    <sheet name="Valdybos darbo užmokestis" sheetId="28" r:id="rId4"/>
    <sheet name="ST darbo užmokestis" sheetId="29" r:id="rId5"/>
    <sheet name="Papildoma informacija" sheetId="20" r:id="rId6"/>
    <sheet name="Suteikta parama" sheetId="3" r:id="rId7"/>
    <sheet name="Specialieji įpareigojimai" sheetId="21" r:id="rId8"/>
    <sheet name="Dukterinės bendrovės" sheetId="22" r:id="rId9"/>
    <sheet name="Dukterinės bendrovės 2" sheetId="23" r:id="rId10"/>
  </sheets>
  <definedNames>
    <definedName name="_xlnm._FilterDatabase" localSheetId="0" hidden="1">'Finansiniai duomenys'!$R$1:$V$1</definedName>
    <definedName name="_xlnm._FilterDatabase" localSheetId="5" hidden="1">'Papildoma informacija'!$B$10:$G$105</definedName>
    <definedName name="_xlnm._FilterDatabase" localSheetId="4" hidden="1">'ST darbo užmokestis'!$W$10:$Y$101</definedName>
    <definedName name="_xlnm._FilterDatabase" localSheetId="2" hidden="1">'Vadovo darbo užmokestis'!$AK$10:$AM$103</definedName>
    <definedName name="_xlnm._FilterDatabase" localSheetId="3" hidden="1">'Valdybos darbo užmokestis'!$W$10:$Y$101</definedName>
    <definedName name="_xlnm.Print_Area" localSheetId="8">'Dukterinės bendrovės'!$B$2:$E$117</definedName>
    <definedName name="_xlnm.Print_Area" localSheetId="9">'Dukterinės bendrovės 2'!$B$2:$E$117</definedName>
    <definedName name="_xlnm.Print_Area" localSheetId="0">'Finansiniai duomenys'!$B$2:$E$130</definedName>
    <definedName name="_xlnm.Print_Area" localSheetId="1">'Finansiniai duomenys(2015-2016)'!$B$2:$E$149</definedName>
    <definedName name="_xlnm.Print_Area" localSheetId="5">'Papildoma informacija'!$B$2:$I$119</definedName>
    <definedName name="_xlnm.Print_Area" localSheetId="7">'Specialieji įpareigojimai'!$B$2:$S$77</definedName>
    <definedName name="_xlnm.Print_Area" localSheetId="4">'ST darbo užmokestis'!$A:$L</definedName>
    <definedName name="_xlnm.Print_Area" localSheetId="6">'Suteikta parama'!$B$2:$M$93</definedName>
    <definedName name="_xlnm.Print_Area" localSheetId="2">'Vadovo darbo užmokestis'!$A$1:$J$83</definedName>
    <definedName name="_xlnm.Print_Area" localSheetId="3">'Valdybos darbo užmokestis'!$A:$L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9" l="1"/>
  <c r="E11" i="28"/>
  <c r="I59" i="27"/>
  <c r="I60" i="27" s="1"/>
  <c r="G59" i="27"/>
  <c r="G60" i="27" s="1"/>
  <c r="F59" i="27"/>
  <c r="F60" i="27" s="1"/>
  <c r="H58" i="27"/>
  <c r="H57" i="27"/>
  <c r="H56" i="27"/>
  <c r="H55" i="27"/>
  <c r="H54" i="27"/>
  <c r="H53" i="27"/>
  <c r="H52" i="27"/>
  <c r="H51" i="27"/>
  <c r="H50" i="27"/>
  <c r="H49" i="27"/>
  <c r="H48" i="27"/>
  <c r="H47" i="27"/>
  <c r="H59" i="27" s="1"/>
  <c r="H60" i="27" s="1"/>
  <c r="F13" i="27"/>
  <c r="E13" i="29" s="1"/>
  <c r="F12" i="27"/>
  <c r="E12" i="28" s="1"/>
  <c r="E12" i="29" l="1"/>
  <c r="E13" i="28"/>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38" i="23" s="1"/>
  <c r="C40"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T36" i="21"/>
  <c r="S36" i="2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C60" i="22" s="1"/>
  <c r="C86" i="22" s="1"/>
  <c r="E35" i="22"/>
  <c r="C35" i="22"/>
  <c r="E30" i="22"/>
  <c r="E33" i="22"/>
  <c r="E38" i="22" s="1"/>
  <c r="E40" i="22" s="1"/>
  <c r="C30" i="22"/>
  <c r="C33" i="22" s="1"/>
  <c r="C38" i="22" s="1"/>
  <c r="C40" i="22" s="1"/>
  <c r="E20" i="22"/>
  <c r="E37" i="21"/>
  <c r="D37" i="21"/>
  <c r="E96" i="2"/>
  <c r="E102" i="2" s="1"/>
  <c r="E83" i="2"/>
  <c r="C66" i="2"/>
  <c r="E66" i="2"/>
  <c r="H13" i="20"/>
  <c r="H24" i="20" s="1"/>
  <c r="F13" i="20"/>
  <c r="F24" i="20" s="1"/>
  <c r="C11" i="2"/>
  <c r="E42" i="2"/>
  <c r="C42" i="2"/>
  <c r="C10" i="2"/>
  <c r="C27" i="17" s="1"/>
  <c r="R33" i="21"/>
  <c r="R36" i="21" s="1"/>
  <c r="Q33" i="21"/>
  <c r="Q36" i="21"/>
  <c r="P33" i="21"/>
  <c r="P36" i="21" s="1"/>
  <c r="O33" i="21"/>
  <c r="O36" i="21" s="1"/>
  <c r="N33" i="21"/>
  <c r="N36" i="21"/>
  <c r="M33" i="21"/>
  <c r="M36" i="21" s="1"/>
  <c r="L33" i="21"/>
  <c r="L36" i="21"/>
  <c r="K33" i="21"/>
  <c r="K36" i="21"/>
  <c r="J33" i="21"/>
  <c r="J36" i="21"/>
  <c r="I33" i="21"/>
  <c r="I36" i="21"/>
  <c r="H33" i="21"/>
  <c r="H36" i="21"/>
  <c r="G33" i="21"/>
  <c r="G36" i="21"/>
  <c r="F33" i="21"/>
  <c r="F36" i="2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c r="H3" i="21"/>
  <c r="H5" i="21" s="1"/>
  <c r="C4" i="20"/>
  <c r="C7" i="20"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c r="D34" i="21"/>
  <c r="E34" i="21" s="1"/>
  <c r="D18" i="21"/>
  <c r="E18" i="21"/>
  <c r="D60" i="21"/>
  <c r="D61" i="21"/>
  <c r="D62" i="21"/>
  <c r="D63" i="21"/>
  <c r="E63" i="21" s="1"/>
  <c r="D59" i="21"/>
  <c r="D49" i="21"/>
  <c r="E49" i="21" s="1"/>
  <c r="D50" i="21"/>
  <c r="D51" i="21"/>
  <c r="E51" i="21"/>
  <c r="D48" i="21"/>
  <c r="E48" i="21" s="1"/>
  <c r="D47" i="21"/>
  <c r="E47" i="21" s="1"/>
  <c r="D40" i="21"/>
  <c r="E40" i="21" s="1"/>
  <c r="D39" i="21"/>
  <c r="D38" i="21"/>
  <c r="D35" i="21"/>
  <c r="D32" i="21"/>
  <c r="E32" i="21"/>
  <c r="D31" i="21"/>
  <c r="D24" i="21"/>
  <c r="E24" i="21" s="1"/>
  <c r="D23" i="21"/>
  <c r="D22" i="21"/>
  <c r="D21" i="21"/>
  <c r="E21" i="21" s="1"/>
  <c r="D19" i="21"/>
  <c r="E19" i="21" s="1"/>
  <c r="D16" i="21"/>
  <c r="E16" i="21"/>
  <c r="E61" i="21"/>
  <c r="E35" i="21"/>
  <c r="E31" i="2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9" i="3"/>
  <c r="E36" i="2"/>
  <c r="E39" i="2"/>
  <c r="C36" i="2"/>
  <c r="C39" i="2" s="1"/>
  <c r="C46" i="2" s="1"/>
  <c r="C96" i="2"/>
  <c r="E115" i="2"/>
  <c r="C115" i="2"/>
  <c r="E109" i="2"/>
  <c r="E60" i="21"/>
  <c r="E56" i="2"/>
  <c r="C56" i="2"/>
  <c r="C72" i="2"/>
  <c r="E21" i="2"/>
  <c r="C102" i="2"/>
  <c r="C44" i="17"/>
  <c r="C104" i="2" l="1"/>
  <c r="E65" i="17"/>
  <c r="E67" i="17" s="1"/>
  <c r="C65" i="17"/>
  <c r="C67" i="17" s="1"/>
  <c r="D64" i="21"/>
  <c r="D33" i="21"/>
  <c r="E33" i="21" s="1"/>
  <c r="E84" i="22"/>
  <c r="D36" i="21"/>
  <c r="E36" i="21" s="1"/>
  <c r="D52" i="21"/>
  <c r="E52" i="21" s="1"/>
  <c r="G54" i="21"/>
  <c r="E50" i="21"/>
  <c r="C116" i="17"/>
  <c r="C118" i="17" s="1"/>
  <c r="E41" i="17"/>
  <c r="E62" i="21"/>
  <c r="D20" i="21"/>
  <c r="E20" i="21" s="1"/>
  <c r="E38" i="23"/>
  <c r="E40" i="23" s="1"/>
  <c r="E72" i="2"/>
  <c r="E104" i="2" s="1"/>
  <c r="E118" i="17"/>
  <c r="E46" i="2"/>
  <c r="E48" i="2" s="1"/>
  <c r="E39" i="21" s="1"/>
  <c r="E10" i="3"/>
  <c r="E11" i="3"/>
  <c r="C5" i="20"/>
  <c r="C6" i="20"/>
  <c r="E86" i="23"/>
  <c r="E86" i="22"/>
  <c r="E64" i="21"/>
  <c r="C48" i="2"/>
  <c r="E23" i="21" s="1"/>
  <c r="E22" i="21"/>
  <c r="E59" i="21"/>
  <c r="D17" i="21"/>
  <c r="E17" i="21" s="1"/>
  <c r="H4" i="21"/>
  <c r="Q66" i="21"/>
  <c r="E3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I43" authorId="0" shapeId="0" xr:uid="{4D29312D-C72B-4E30-A6F8-F440F779E1D7}">
      <text>
        <r>
          <rPr>
            <sz val="9"/>
            <color indexed="81"/>
            <rFont val="Tahoma"/>
            <family val="2"/>
            <charset val="186"/>
          </rPr>
          <t>Pastabose nurodykite, už kurių metų rezultatus priskaičiuota premija.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677E6CF3-971C-4885-B07A-DDA81F594A1A}">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3E750B6E-F36E-4C6C-8B0E-DAC07A688231}">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<sst xmlns="http://schemas.openxmlformats.org/spreadsheetml/2006/main" count="2153" uniqueCount="739">
  <si>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</si>
  <si>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</si>
  <si>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</si>
  <si>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</si>
  <si>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</si>
  <si>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</si>
  <si>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</si>
  <si>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</si>
  <si>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</si>
  <si>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</si>
  <si>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</si>
  <si>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</si>
  <si>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</si>
  <si>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</si>
  <si>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</si>
  <si>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</si>
  <si>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</si>
  <si>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</si>
  <si>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</si>
  <si>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</si>
  <si>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</si>
  <si>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</si>
  <si>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</si>
  <si>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</si>
  <si>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</si>
  <si>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</si>
  <si>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</si>
  <si>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</si>
  <si>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</si>
  <si>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</si>
  <si>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</si>
  <si>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</si>
  <si>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</si>
  <si>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</si>
  <si>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</si>
  <si>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</si>
  <si>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</si>
  <si>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</si>
  <si>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</si>
  <si>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</si>
  <si>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</si>
  <si>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</si>
  <si>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</si>
  <si>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</si>
  <si>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</si>
  <si>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</si>
  <si>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</si>
  <si>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</si>
  <si>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</si>
  <si>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</si>
  <si>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</si>
  <si>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</si>
  <si>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</si>
  <si>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</si>
  <si>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</si>
  <si>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</si>
  <si>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</si>
  <si>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</si>
  <si>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</si>
  <si>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</si>
  <si>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</si>
  <si>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</si>
  <si>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</si>
  <si>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</si>
  <si>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</si>
  <si>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</si>
  <si>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</si>
  <si>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</si>
  <si>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</si>
  <si>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</si>
  <si>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</si>
  <si>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</si>
  <si>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</si>
  <si>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</si>
  <si>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</si>
  <si>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</si>
  <si>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</si>
  <si>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</si>
  <si>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</si>
  <si>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</si>
  <si>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</si>
  <si>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</si>
  <si>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</si>
  <si>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</si>
  <si>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</si>
  <si>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</si>
  <si>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</si>
  <si>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</si>
  <si>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</si>
  <si>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</si>
  <si>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</si>
  <si>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</si>
  <si>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</si>
  <si>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</si>
  <si>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</si>
  <si>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</si>
  <si>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</si>
  <si>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</si>
  <si>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</si>
  <si>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</si>
  <si>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</si>
  <si>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</si>
  <si>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</si>
  <si>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</si>
  <si>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</si>
  <si>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</si>
  <si>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</si>
  <si>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</si>
  <si>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</si>
  <si>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</si>
  <si>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</si>
  <si>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</si>
  <si>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</si>
  <si>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</si>
  <si>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</si>
  <si>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</si>
  <si>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</si>
  <si>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</si>
  <si>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</si>
  <si>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</si>
  <si>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</si>
  <si>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</si>
  <si>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</si>
  <si>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</si>
  <si>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</si>
  <si>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</si>
  <si>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</si>
  <si>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</si>
  <si>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</si>
  <si>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</si>
  <si>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</si>
  <si>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</si>
  <si>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</si>
  <si>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</si>
  <si>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</si>
  <si>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</si>
  <si>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</si>
  <si>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</si>
  <si>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</si>
  <si>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</si>
  <si>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</si>
  <si>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</si>
  <si>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</si>
  <si>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</si>
  <si>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</si>
  <si>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</si>
  <si>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</si>
  <si>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</si>
  <si>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</si>
  <si>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</si>
  <si>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</si>
  <si>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</si>
  <si>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</si>
  <si>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</si>
  <si>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</si>
  <si>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</si>
  <si>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</si>
  <si>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</si>
  <si>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</si>
  <si>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</si>
  <si>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</si>
  <si>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</si>
  <si>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</si>
  <si>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</si>
  <si>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</si>
  <si>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</si>
  <si>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</si>
  <si>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</si>
  <si>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</si>
  <si>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</si>
  <si>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</si>
  <si>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</si>
  <si>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</si>
  <si>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</si>
  <si>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</si>
  <si>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</si>
  <si>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</si>
  <si>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</si>
  <si>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</si>
  <si>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</si>
  <si>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</si>
  <si>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</si>
  <si>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</si>
  <si>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</si>
  <si>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</si>
  <si>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</si>
  <si>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</si>
  <si>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</si>
  <si>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</si>
  <si>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</si>
  <si>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</si>
  <si>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</si>
  <si>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</si>
  <si>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</si>
  <si>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</si>
  <si>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</si>
  <si>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</si>
  <si>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</si>
  <si>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</si>
  <si>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</si>
  <si>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</si>
  <si>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</si>
  <si>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</si>
  <si>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</si>
  <si>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</si>
  <si>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</si>
  <si>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</si>
  <si>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</si>
  <si>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</si>
  <si>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</si>
  <si>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</si>
  <si>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</si>
  <si>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</si>
  <si>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</si>
  <si>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</si>
  <si>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</si>
  <si>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</si>
  <si>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</si>
  <si>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</si>
  <si>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</si>
  <si>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</si>
  <si>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</si>
  <si>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</si>
  <si>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</si>
  <si>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</si>
  <si>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</si>
  <si>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</si>
  <si>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</si>
  <si>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</si>
  <si>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</si>
  <si>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</si>
  <si>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</si>
  <si>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</si>
  <si>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</si>
  <si>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</si>
  <si>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</si>
  <si>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</si>
  <si>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</si>
  <si>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</si>
  <si>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</si>
  <si>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</si>
  <si>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</si>
  <si>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</si>
  <si>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</si>
  <si>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</si>
  <si>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</si>
  <si>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</si>
  <si>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</si>
  <si>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</si>
  <si>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</si>
  <si>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</si>
  <si>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</si>
  <si>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</si>
  <si>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</si>
  <si>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</si>
  <si>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</si>
  <si>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</si>
  <si>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</si>
  <si>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</si>
  <si>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</si>
  <si>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</si>
  <si>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</si>
  <si>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</si>
  <si>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</si>
  <si>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</si>
  <si>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</si>
  <si>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</si>
  <si>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</si>
  <si>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</si>
  <si>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</si>
  <si>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</si>
  <si>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</si>
  <si>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</si>
  <si>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</si>
  <si>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</si>
  <si>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</si>
  <si>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</si>
  <si>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</si>
  <si>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</si>
  <si>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</si>
  <si>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</si>
  <si>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</si>
  <si>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</si>
  <si>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</si>
  <si>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</si>
  <si>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</si>
  <si>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</si>
  <si>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</si>
  <si>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</si>
  <si>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</si>
  <si>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</si>
  <si>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</si>
  <si>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</si>
  <si>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</si>
  <si>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</si>
  <si>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</si>
  <si>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</si>
  <si>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</si>
  <si>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</si>
  <si>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</si>
  <si>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</si>
  <si>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</si>
  <si>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</si>
  <si>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</si>
  <si>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</si>
  <si>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</si>
  <si>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</si>
  <si>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</si>
  <si>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</si>
  <si>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</si>
  <si>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</si>
  <si>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</si>
  <si>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</si>
  <si>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</si>
  <si>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</si>
  <si>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</si>
  <si>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</si>
  <si>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</si>
  <si>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</si>
  <si>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</si>
  <si>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</si>
  <si>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</si>
  <si>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</si>
  <si>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</si>
  <si>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</si>
  <si>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</si>
  <si>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</si>
  <si>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</si>
  <si>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</si>
  <si>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</si>
  <si>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</si>
  <si>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</si>
  <si>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</si>
  <si>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</si>
  <si>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</si>
  <si>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</si>
  <si>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</si>
  <si>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</si>
  <si>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</si>
  <si>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</si>
  <si>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</si>
  <si>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</si>
  <si>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</si>
  <si>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</si>
  <si>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</si>
  <si>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</si>
  <si>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</si>
  <si>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</si>
  <si>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</si>
  <si>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</si>
  <si>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</si>
  <si>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</si>
  <si>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</si>
  <si>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</si>
  <si>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</si>
  <si>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</si>
  <si>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</si>
  <si>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</si>
  <si>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2 priedas</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</si>
  <si>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</si>
  <si>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</si>
  <si>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</si>
  <si>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</si>
  <si>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</si>
  <si>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</si>
  <si>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</si>
  <si>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</si>
  <si>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Įmonės teisinė forma</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</si>
  <si>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</si>
  <si>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</si>
  <si>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</si>
  <si>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</si>
  <si>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</si>
  <si>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</si>
  <si>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</si>
  <si>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</si>
  <si>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</si>
  <si>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</si>
  <si>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</si>
  <si>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</si>
  <si>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</si>
  <si>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</si>
  <si>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</si>
  <si>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</si>
  <si>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</si>
  <si>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</si>
  <si>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</si>
  <si>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</si>
  <si>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</si>
  <si>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</si>
  <si>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</si>
  <si>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</si>
  <si>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</si>
  <si>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</si>
  <si>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</si>
  <si>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</si>
  <si>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</si>
  <si>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</si>
  <si>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</si>
  <si>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</si>
  <si>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</si>
  <si>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</si>
  <si>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</si>
  <si>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</si>
  <si>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</si>
  <si>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</si>
  <si>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</si>
  <si>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</si>
  <si>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</si>
  <si>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</si>
  <si>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</si>
  <si>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</si>
  <si>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</si>
  <si>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</si>
  <si>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</si>
  <si>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</si>
  <si>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</si>
  <si>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</si>
  <si>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</si>
  <si>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</si>
  <si>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</si>
  <si>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</si>
  <si>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</si>
  <si>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</si>
  <si>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</si>
  <si>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</si>
  <si>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</si>
  <si>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</si>
  <si>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</si>
  <si>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</si>
  <si>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</si>
  <si>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</si>
  <si>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</si>
  <si>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</si>
  <si>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</si>
  <si>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</si>
  <si>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</si>
  <si>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</si>
  <si>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</si>
  <si>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</si>
  <si>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</si>
  <si>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</si>
  <si>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</si>
  <si>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</si>
  <si>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</si>
  <si>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</si>
  <si>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</si>
  <si>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</si>
  <si>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</si>
  <si>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</si>
  <si>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</si>
  <si>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</si>
  <si>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</si>
  <si>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</si>
  <si>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</si>
  <si>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</si>
  <si>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</si>
  <si>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</si>
  <si>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</si>
  <si>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</si>
  <si>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</si>
  <si>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</si>
  <si>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</si>
  <si>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</si>
  <si>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</si>
  <si>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</si>
  <si>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</si>
  <si>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</si>
  <si>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</si>
  <si>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</si>
  <si>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</si>
  <si>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</si>
  <si>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3 priedas</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</si>
  <si>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</si>
  <si>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</si>
  <si>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</si>
  <si>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</si>
  <si>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</si>
  <si>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</si>
  <si>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</si>
  <si>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</si>
  <si>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</si>
  <si>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</si>
  <si>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</si>
  <si>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</si>
  <si>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</si>
  <si>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</si>
  <si>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</si>
  <si>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</si>
  <si>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</si>
  <si>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</si>
  <si>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</si>
  <si>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</si>
  <si>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</si>
  <si>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</si>
  <si>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</si>
  <si>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</si>
  <si>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</si>
  <si>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</si>
  <si>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</si>
  <si>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</si>
  <si>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</si>
  <si>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</si>
  <si>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</si>
  <si>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</si>
  <si>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</si>
  <si>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</si>
  <si>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</si>
  <si>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</si>
  <si>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</si>
  <si>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</si>
  <si>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</si>
  <si>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</si>
  <si>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</si>
  <si>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</si>
  <si>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</si>
  <si>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</si>
  <si>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</si>
  <si>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</si>
  <si>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</si>
  <si>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</si>
  <si>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</si>
  <si>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</si>
  <si>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</si>
  <si>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</si>
  <si>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</si>
  <si>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</si>
  <si>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</si>
  <si>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</si>
  <si>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</si>
  <si>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</si>
  <si>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</si>
  <si>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</si>
  <si>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</si>
  <si>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</si>
  <si>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</si>
  <si>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</si>
  <si>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</si>
  <si>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</si>
  <si>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</si>
  <si>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</si>
  <si>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</si>
  <si>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</si>
  <si>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</si>
  <si>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</si>
  <si>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</si>
  <si>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</si>
  <si>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</si>
  <si>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</si>
  <si>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</si>
  <si>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</si>
  <si>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</si>
  <si>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</si>
  <si>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</si>
  <si>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</si>
  <si>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</si>
  <si>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</si>
  <si>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</si>
  <si>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</si>
  <si>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</si>
  <si>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</si>
  <si>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</si>
  <si>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</si>
  <si>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</si>
  <si>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</si>
  <si>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</si>
  <si>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</si>
  <si>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</si>
  <si>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</si>
  <si>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</si>
  <si>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</si>
  <si>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</si>
  <si>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</si>
  <si>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</si>
  <si>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</si>
  <si>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</si>
  <si>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</si>
  <si>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</si>
  <si>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</si>
  <si>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</si>
  <si>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</si>
  <si>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</si>
  <si>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</si>
  <si>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</si>
  <si>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</si>
  <si>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</si>
  <si>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</si>
  <si>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</si>
  <si>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</si>
  <si>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</si>
  <si>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</si>
  <si>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Informacijos apie vadovo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</si>
  <si>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2023 m. rugsėjo 1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
Pateikti asmens duomenys gali būti atskleisti VšĮ Valdymo koordinavimo centro rengiamoje ataskaitoje apie SVĮ atlygį. VšĮ Valdymo koordinavimo centras laikosi nuostatos, kad įmonė pateikdama informaciją apie įmonės vadovo darbo užmokestį, yra gavusi sutikimą iš įmonės vadovo atskleisti informaciją apie jo gaunamą darbo užmokestį. </t>
  </si>
  <si>
    <t xml:space="preserve">Ar 2025 metais keitėsi įmonės vadovas? </t>
  </si>
  <si>
    <t>Jei įmonės vadovas keitėsi, nurodykite datą, kada buvo nutraukta darbo sutartis</t>
  </si>
  <si>
    <t>Jei įmonės vadovas keitėsi, nurodykite datą, kada buvo paskirtas naujas vadovas</t>
  </si>
  <si>
    <t xml:space="preserve">Ar nustatant vadovo darbo užmokestį 2025 metams buvo laikomasi  naujausios nutarimo Nr. 1341 „Dėl valstybės valdomų įmonių vadovų darbo užmokesčio" redakcijos, įsigaliojusios nuo 2024-01-01?
Remiantis nutarimo Nr.1341 3 punktu, savivaldybėms, nustatant savivaldybės valdomų įmonių vadovų darbo užmokesčio nustatymo tvarką, yra rekomenduojama vadovautis šio nutarimo 1.1-1.6 papunkčių nuostatomis </t>
  </si>
  <si>
    <t>Nuoroda į galiojančią redakciją</t>
  </si>
  <si>
    <t>Ar įmonės vadovui taikomos kitos, nei pastovusis (pareiginis) atlygis, atlygio formos?</t>
  </si>
  <si>
    <t xml:space="preserve">     Kintamojo atlygio dalis</t>
  </si>
  <si>
    <t>25 EILUTĖS LANGELIO PILDYMO PAVYZDYS</t>
  </si>
  <si>
    <t xml:space="preserve">          Ar buvo nustatyti rodikliai kintamajai atlygio daliai?</t>
  </si>
  <si>
    <t xml:space="preserve">          Kintamojo atlygio dalies rodikliai</t>
  </si>
  <si>
    <t xml:space="preserve">     Metinė premija</t>
  </si>
  <si>
    <t xml:space="preserve">     Jei metinė premija buvo išmokėta, nurodykite premijos paskyrimo priežastis</t>
  </si>
  <si>
    <t xml:space="preserve">     Ilgalaikio skatinimo priemonės (pvz. akcijos, akcijų opcionai ar kita)</t>
  </si>
  <si>
    <t xml:space="preserve">     Pensijų kaupimas/priemokos (ar kitos pensijų schemos)</t>
  </si>
  <si>
    <t xml:space="preserve">     Pajamos natūra (pvz. tarnybinio automobilio išlaidos ir kt.)</t>
  </si>
  <si>
    <t xml:space="preserve">     Kita (pvz. investicinis gyvybės draudimas)</t>
  </si>
  <si>
    <t>Įmonės vadovo amžius</t>
  </si>
  <si>
    <t>Įmonės vadovo lytis</t>
  </si>
  <si>
    <t>Informacija apie vadovo apmokėjimą</t>
  </si>
  <si>
    <t>Vardas, pavardė</t>
  </si>
  <si>
    <t>Pareigybės pavadinimas</t>
  </si>
  <si>
    <t>Laikotarpis, už kurį pateikiami toliau esantys darbo užmokesčio duomenys
(2025 metai)</t>
  </si>
  <si>
    <t>Sausis</t>
  </si>
  <si>
    <t>Vasaris</t>
  </si>
  <si>
    <t>Kovas</t>
  </si>
  <si>
    <t>Balandis</t>
  </si>
  <si>
    <t>Gegužė</t>
  </si>
  <si>
    <t>Birželis</t>
  </si>
  <si>
    <t>Liepa</t>
  </si>
  <si>
    <t>Rugpjūtis</t>
  </si>
  <si>
    <t>Rugsėjis</t>
  </si>
  <si>
    <t>Spalis</t>
  </si>
  <si>
    <t>Lapkritis</t>
  </si>
  <si>
    <t>Gruodis</t>
  </si>
  <si>
    <t>Iš viso:</t>
  </si>
  <si>
    <t>Vidurkis:</t>
  </si>
  <si>
    <t>* Pagal 2002 m. rugpjūčio 23 d. nutarimo Nr. 1341 „Dėl valstybės valdomų įmonių vadovų darbo užmokesčio" suvestinę redakciją nuo 2024-01-01.</t>
  </si>
  <si>
    <t>Jeigu turite pastabų ar papildomų paaiškinimų dėl aukščiau esančioje lentelėje užpildytos informacijos, pateikite jas čia:</t>
  </si>
  <si>
    <t>Dėl asmens duomenų viešinimo</t>
  </si>
  <si>
    <t>Atsižvelgiant į tai, kad vadovaujantis LR Visuomenės informavimo įstatymu SVĮ vadovai yra laikomi viešais asmenimis, vadovo darbo užmokesčio duomenys bus viešinami VšĮ Valdymo koordinavimo centro rengiamose ataskaitose. Jeigu Jūsų įmonės vadovui taikomos objektyvios išimtys dėl šių duomenų viešinimo, prašome jas nurodyti čia:</t>
  </si>
  <si>
    <t>Kontaktinio asmens duomenys (vardas, pavardė, pareigos, telefono nr. ir elektroninio pašto adresas)</t>
  </si>
  <si>
    <t>UAB „Šiaulių šviesa“</t>
  </si>
  <si>
    <t>UAB Telšių butų ūkis</t>
  </si>
  <si>
    <t>AB „Miesto gijos“</t>
  </si>
  <si>
    <t>Informacijos apie valdybos narių veiklos apmokėjimą pateikimo forma</t>
  </si>
  <si>
    <t>Nepriklausomi</t>
  </si>
  <si>
    <t>Mokamas fiksuotas atlygis (veiklos sutartyje nurodyta konkreti suma)</t>
  </si>
  <si>
    <t>Mokama fiksuota dalis nuo vadovo VDU (veiklos sutartyje nurodyta, kad atlygis priklauso nuo vadovo vidutinio darbo užmokesčio)</t>
  </si>
  <si>
    <t>Mokamas atlygis už dalyvautus posėdžius</t>
  </si>
  <si>
    <t>Kita (prašome nurodyti pastabose)</t>
  </si>
  <si>
    <t>Ar 2025 metais (visus ar dalį metų) įmonėje buvo sudaryta valdyba?</t>
  </si>
  <si>
    <t>Pastaba: jeigu įmonėje ataskaitiniu laikotarpiu 2025 m. valdyba sudaryta nebuvo, žemiau esanti informacija nepildoma</t>
  </si>
  <si>
    <t>Informacija apie valdybos nariams taikomas atlygio sąlygas</t>
  </si>
  <si>
    <t>Kiti</t>
  </si>
  <si>
    <t>Kokia atlygio skyrimo tvarka nustatyta veiklos sutartyje nepriklausomiems valdybos nariams?</t>
  </si>
  <si>
    <t>Kokia atlygio skyrimo tvarka nustatyta veiklos sutartyje valstybės tarnautojams?</t>
  </si>
  <si>
    <t>Kokia atlygio skyrimo tvarka nustatyta veiklos sutartyje kitiems nariams (pvz., SVĮ darbuotojams)?</t>
  </si>
  <si>
    <t>Ką įtraukėte skaičiuodami vadovo vidutinį darbo užmokestį, kuriuo buvo remtasi nustatant ataskaitinių metų valdybos narių atlygį?</t>
  </si>
  <si>
    <t>Kurių metų vadovo VDU yra traukiamas, nustatant ataskaitinių metų valdybos narių atlygį?</t>
  </si>
  <si>
    <t xml:space="preserve">Koks buvo vadovo VDU, nuo kurio skaičiavote ataskaitinių metų valdybos narių atlygį? </t>
  </si>
  <si>
    <t>Kaip valdybos nario sutartyje nustatytas atlygis?</t>
  </si>
  <si>
    <t>Ar sutartyje numatyti atlygio dydžio apribojimai arba sąlygos, kai atlygis mažinamas?</t>
  </si>
  <si>
    <t>Atlygio nustatymas sutartyje</t>
  </si>
  <si>
    <t>Ar valdybos nariams mokamos tantjemos?</t>
  </si>
  <si>
    <t>Į sutartyje numatytą atlygį mokėtini mokesčiai ir įmokos neįskaičiuoti</t>
  </si>
  <si>
    <t>Ar valdybos nariui yra numatytos kitos kompensacijos ar naudos (pvz. kuro sąnaudų padengimas)?</t>
  </si>
  <si>
    <t>Į sutartyje numatytą atlygį įskaičiuoti visi mokėtini mokesčiai ir įmokos (GPM, SODRA)</t>
  </si>
  <si>
    <t>Sutartys</t>
  </si>
  <si>
    <t>Taip, su visais nariais</t>
  </si>
  <si>
    <t>Informacija apie valdybos narių veiklos apmokėjimą</t>
  </si>
  <si>
    <t>Tik su nepriklausomais nariais</t>
  </si>
  <si>
    <t>Kompetencijų sritis (tai gali būti finansų, strateginio planavimo ir valdymo, ūkio šakos, kurioje veikia įmonė, arba kita, kurią prašome įvardyti)</t>
  </si>
  <si>
    <t>Pozicija</t>
  </si>
  <si>
    <t>Buvimo valdybos nariu laikotarpis 2025 m.</t>
  </si>
  <si>
    <t>Posėdžių lankomumas 2025 m.</t>
  </si>
  <si>
    <t>Priskaičiuotas atlygis už darbą per 2025 m. (Eur) (su visais mokėtinais mokesčiais ir įmokomis)</t>
  </si>
  <si>
    <t>D&amp;O draudimas</t>
  </si>
  <si>
    <t>Faktiškai dalyvautų posėdžių skaičius</t>
  </si>
  <si>
    <t>Posėdžių, kuriuose turėjo dalyvauti, skaičius</t>
  </si>
  <si>
    <t>Taip, visi nariai</t>
  </si>
  <si>
    <t>Nuo</t>
  </si>
  <si>
    <t>Iki</t>
  </si>
  <si>
    <t>Tik nepriklausomi nariai</t>
  </si>
  <si>
    <t>Pirmininkas (Nepriklausomas)</t>
  </si>
  <si>
    <t>Narys (Nepriklausomas)</t>
  </si>
  <si>
    <t>Pirmininkas (Valstybės tarnautojas)</t>
  </si>
  <si>
    <t>Narys (Valstybės tarnautojas)</t>
  </si>
  <si>
    <t>Pirmininkas (Kitas)</t>
  </si>
  <si>
    <t>Narys (Kitas)</t>
  </si>
  <si>
    <t>Jeigu turite pastabų dėl aukščiau esančioje lentelėje užpildytos informacijos, pateikite jas čia:</t>
  </si>
  <si>
    <t>Informacijos apie stebėtojų tarybos narių veiklos apmokėjimą pateikimo forma</t>
  </si>
  <si>
    <t>Ar 2025 metais (visus ar dalį metų) įmonėje buvo sudaryta stebėtojų taryba?</t>
  </si>
  <si>
    <t>Pastaba: jeigu įmonėje ataskaitiniu laikotarpiu 2025 m. stebėtojų taryba sudaryta nebuvo, žemiau esanti informacija nepildoma</t>
  </si>
  <si>
    <t>Informacija apie stebėtojų tarybos nariams taikomas atlygio sąlygas</t>
  </si>
  <si>
    <t>Kokia atlygio skyrimo tvarka nustatyta veiklos sutartyje nepriklausomiems stebėtojų tarybos nariams?</t>
  </si>
  <si>
    <t>Ką įtraukėte skaičiuodami vadovo vidutinį darbo užmokestį, kuriuo buvo remtasi nustatant ataskaitinių metų stebėtojų tarybos narių atlygį?</t>
  </si>
  <si>
    <t>Kurių metų vadovo VDU yra traukiamas, nustatant ataskaitinių metų stebėtojų tarybos narių atlygį?</t>
  </si>
  <si>
    <t xml:space="preserve">Koks buvo vadovo VDU, nuo kurio skaičiavote ataskaitinių metų stebėtojų tarybos narių atlygį? </t>
  </si>
  <si>
    <t>Kaip stebėtojų tarybos nario sutartyje nustatytas atlygis?</t>
  </si>
  <si>
    <t>Ar stebėtojų tarybos nariams mokamos tantjemos?</t>
  </si>
  <si>
    <t>Ar stebėtojų tarybos nariui yra numatytos kitos kompensacijos ar naudos (pvz. kuro sąnaudų padengimas)?</t>
  </si>
  <si>
    <t>Informacija apie stebėtojų tarybos narių veiklos apmokėjimą</t>
  </si>
  <si>
    <t>Buvimo stebėtojų tarybos nariu laikotarpis 2025 m.</t>
  </si>
  <si>
    <t>Sutartyje numatytas atlygio dydis, Eur/mėn.</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</si>
  <si>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</si>
  <si>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</si>
  <si>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</si>
  <si>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</si>
  <si>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</si>
  <si>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</si>
  <si>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</si>
  <si>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</si>
  <si>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</si>
  <si>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</si>
  <si>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</si>
  <si>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</si>
  <si>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</si>
  <si>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</si>
  <si>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</si>
  <si>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</si>
  <si>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</si>
  <si>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</si>
  <si>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</si>
  <si>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</si>
  <si>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</si>
  <si>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</si>
  <si>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</si>
  <si>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</si>
  <si>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</si>
  <si>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PATVIRTINTA</t>
  </si>
  <si>
    <t xml:space="preserve">VšĮ Valdymo koordinavimo centro </t>
  </si>
  <si>
    <t>direktoriaus 2026 m. vasario 25 d. įsakymu Nr. IV-3</t>
  </si>
  <si>
    <r>
      <rPr>
        <b/>
        <sz val="9"/>
        <color rgb="FFFF0000"/>
        <rFont val="Segoe UI"/>
        <family val="2"/>
        <charset val="186"/>
      </rPr>
      <t>PASTABA:</t>
    </r>
    <r>
      <rPr>
        <sz val="9"/>
        <color theme="1"/>
        <rFont val="Segoe UI"/>
        <family val="2"/>
        <charset val="186"/>
      </rPr>
      <t xml:space="preserve"> </t>
    </r>
    <r>
      <rPr>
        <sz val="9"/>
        <color rgb="FFFF0000"/>
        <rFont val="Segoe UI"/>
        <family val="2"/>
        <charset val="186"/>
      </rPr>
      <t xml:space="preserve">Atsakyti būtina į </t>
    </r>
    <r>
      <rPr>
        <b/>
        <u/>
        <sz val="9"/>
        <color rgb="FFFF0000"/>
        <rFont val="Segoe UI"/>
        <family val="2"/>
        <charset val="186"/>
      </rPr>
      <t>visus</t>
    </r>
    <r>
      <rPr>
        <sz val="9"/>
        <color rgb="FFFF0000"/>
        <rFont val="Segoe UI"/>
        <family val="2"/>
        <charset val="186"/>
      </rPr>
      <t xml:space="preserve"> žemiau pateiktus klausimus</t>
    </r>
  </si>
  <si>
    <t>EBITDA tūkst. eurų, suplanuota &gt;10, pasiekta - 15
ROE proc., suplanuota &gt; 2, pasiekta  - 4,5
Klientų pasitenkinimas (NPS), suplanuota &gt; 75, pasiekta - 75.</t>
  </si>
  <si>
    <r>
      <rPr>
        <b/>
        <i/>
        <sz val="9"/>
        <color rgb="FFFF0000"/>
        <rFont val="Segoe UI"/>
        <family val="2"/>
        <charset val="186"/>
      </rPr>
      <t>PASTABA:</t>
    </r>
    <r>
      <rPr>
        <sz val="9"/>
        <color rgb="FFFF0000"/>
        <rFont val="Segoe UI"/>
        <family val="2"/>
        <charset val="186"/>
      </rPr>
      <t xml:space="preserve"> Informacija pildoma, nurodant vadovo darbo užmokestį už konkretų mėnesį. Jei per kurį nors mėnesį dirbo L.e.p. vadovas ir vadovas, atlygio dalis kiekvienam vadovui prašome detaliai nurodyti pastabose.</t>
    </r>
  </si>
  <si>
    <r>
      <t xml:space="preserve"> Mėnesinės algos </t>
    </r>
    <r>
      <rPr>
        <b/>
        <sz val="9"/>
        <color theme="1"/>
        <rFont val="Segoe UI"/>
        <family val="2"/>
        <charset val="186"/>
      </rPr>
      <t>nustatyta pastovioji dalis, įrašyta darbo sutartyje</t>
    </r>
    <r>
      <rPr>
        <sz val="9"/>
        <color theme="1"/>
        <rFont val="Segoe UI"/>
        <family val="2"/>
        <charset val="186"/>
      </rPr>
      <t>, Eur</t>
    </r>
  </si>
  <si>
    <r>
      <rPr>
        <b/>
        <sz val="9"/>
        <color theme="1"/>
        <rFont val="Segoe UI"/>
        <family val="2"/>
        <charset val="186"/>
      </rPr>
      <t>Faktinė kintamoji dalis, Eur</t>
    </r>
    <r>
      <rPr>
        <sz val="9"/>
        <color theme="1"/>
        <rFont val="Segoe UI"/>
        <family val="2"/>
        <charset val="186"/>
      </rPr>
      <t xml:space="preserve">
(atitinkamą mėnesį išmokėta suma su visais mokėtinais mokesčiais)</t>
    </r>
  </si>
  <si>
    <r>
      <t xml:space="preserve">Mėnesinė alga, Eur 
</t>
    </r>
    <r>
      <rPr>
        <sz val="9"/>
        <color theme="1"/>
        <rFont val="Segoe UI"/>
        <family val="2"/>
        <charset val="186"/>
      </rPr>
      <t>(Pastovioji + Kintamoji atlygio dalys)</t>
    </r>
  </si>
  <si>
    <r>
      <rPr>
        <b/>
        <sz val="9"/>
        <color theme="1"/>
        <rFont val="Segoe UI"/>
        <family val="2"/>
        <charset val="186"/>
      </rPr>
      <t>Premija, Eur</t>
    </r>
    <r>
      <rPr>
        <sz val="9"/>
        <color theme="1"/>
        <rFont val="Segoe UI"/>
        <family val="2"/>
        <charset val="186"/>
      </rPr>
      <t xml:space="preserve">
 (išmokėta suma su visais mokėtinais mokesčiais)</t>
    </r>
  </si>
  <si>
    <t xml:space="preserve">Remiantis gerosios valdysenos praktikomis, išdėstytomis Ekonominio bendradarbiavimo ir plėtros organizacijos gairėse valstybės valdomoms įmonėms ir NASDAQ Vilnius listinguojamų bendrovių valdysenos kodekse, valstybės ir savivaldybės valdomos įmonės turėtų viešai ir aiškiai atskleisti informaciją apie įmonės kolegialių priežiūros ir valdymo organų bei įmonės vadovo atlygį. Remiantis aukščiau išdėstytomis nuostatomis, įmonės šioje formoje pateikti asmens duomenys gali būti atskleisti VšĮ Valdymo koordinavimo centro rengiamoje ataskaitoje apie SVĮ atlygį. VšĮ Valdymo koordinavimo centras laikosi nuostatos, kad įmonė, pildydama šioje formoje nurodytą informaciją, yra gavusi sutikimus iš kolegialaus valdymo ar priežiūros organo narių atskleisti informaciją apie jų gaunamą atlygį už kolegialaus organo nario pareigas. </t>
  </si>
  <si>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valdyboje nėra įmonės darbuotojų, todėl klausimas apie atlygio skyrimo tvarką įmonės darbuotojams negali būti atsakytas)</t>
    </r>
  </si>
  <si>
    <r>
      <rPr>
        <b/>
        <i/>
        <sz val="9"/>
        <color rgb="FFFF0000"/>
        <rFont val="Segoe UI"/>
        <family val="2"/>
        <charset val="186"/>
      </rPr>
      <t>Pastaba:</t>
    </r>
    <r>
      <rPr>
        <sz val="9"/>
        <color rgb="FFFF0000"/>
        <rFont val="Segoe UI"/>
        <family val="2"/>
        <charset val="186"/>
      </rPr>
      <t xml:space="preserve"> Lentelė pildoma, jeigu Įmonėje 2025-01-01 – 2025-12-31 ar bent dalį šio laikotarpio buvo sudaryta valdyba. Informacija pildoma apie visus valdybos narius, buvusius valdybos sudėtyje visą ar bent dalį šio laikotarpio.</t>
    </r>
  </si>
  <si>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stebėtojų taryboje nėra įmonės darbuotojų, todėl klausimas apie atlygio skyrimo tvarką įmonės darbuotojams negali būti atsakytas)</t>
    </r>
  </si>
  <si>
    <t>Pastaba: Lentelė pildoma, jeigu Įmonėje 2025-01-01 – 2025-12-31 ar bent dalį šio laikotarpio buvo sudaryta stebėtojų taryba. Informacija pildoma apie visus stebėtojų tarybos narius, buvusius stebėtojų tarybos sudėtyje visą ar bent dalį šio laikotarpio.</t>
  </si>
  <si>
    <t xml:space="preserve">Sutartyje numatytas atlygio dydis, Eur/mėn. </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</si>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</sst>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79"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9"/>
      <name val="Segoe UI"/>
      <family val="2"/>
      <charset val="186"/>
    </font>
    <font>
      <b/>
      <sz val="9"/>
      <color indexed="81"/>
      <name val="Tahoma"/>
      <family val="2"/>
      <charset val="186"/>
    </font>
    <font>
      <sz val="11"/>
      <color theme="1"/>
      <name val="Calibri"/>
      <family val="2"/>
      <charset val="186"/>
      <scheme val="minor"/>
    </font>
    <font>
      <sz val="11"/>
      <color theme="1"/>
      <name val="Calibri"/>
      <family val="2"/>
      <scheme val="minor"/>
    </font>
    <font>
      <u/>
      <sz val="11"/>
      <color theme="10"/>
      <name val="Calibri"/>
      <family val="2"/>
      <charset val="186"/>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9"/>
      <color theme="1"/>
      <name val="Segoe UI"/>
      <family val="2"/>
      <charset val="186"/>
    </font>
    <font>
      <b/>
      <sz val="12"/>
      <color theme="1"/>
      <name val="Segoe UI"/>
      <family val="2"/>
      <charset val="186"/>
    </font>
    <font>
      <b/>
      <sz val="9"/>
      <color theme="1"/>
      <name val="Segoe UI"/>
      <family val="2"/>
      <charset val="186"/>
    </font>
    <font>
      <i/>
      <sz val="9"/>
      <color theme="1"/>
      <name val="Segoe UI"/>
      <family val="2"/>
      <charset val="186"/>
    </font>
    <font>
      <b/>
      <sz val="9"/>
      <color rgb="FFFF0000"/>
      <name val="Segoe UI"/>
      <family val="2"/>
      <charset val="186"/>
    </font>
    <font>
      <sz val="9"/>
      <color rgb="FFFF0000"/>
      <name val="Segoe UI"/>
      <family val="2"/>
      <charset val="186"/>
    </font>
    <font>
      <sz val="11"/>
      <color rgb="FFFF0000"/>
      <name val="Calibri"/>
      <family val="2"/>
      <charset val="186"/>
      <scheme val="minor"/>
    </font>
    <font>
      <sz val="9"/>
      <color theme="0"/>
      <name val="Segoe UI"/>
      <family val="2"/>
      <charset val="186"/>
    </font>
    <font>
      <sz val="9"/>
      <color rgb="FF00B0F0"/>
      <name val="Segoe UI"/>
      <family val="2"/>
      <charset val="186"/>
    </font>
    <font>
      <b/>
      <i/>
      <sz val="9"/>
      <color theme="1"/>
      <name val="Segoe UI"/>
      <family val="2"/>
      <charset val="186"/>
    </font>
    <font>
      <sz val="11"/>
      <color theme="1"/>
      <name val="Segoe UI"/>
      <family val="2"/>
      <charset val="186"/>
    </font>
    <font>
      <sz val="12"/>
      <name val="Calibri"/>
      <family val="2"/>
      <scheme val="minor"/>
    </font>
    <font>
      <sz val="10"/>
      <color rgb="FF000000"/>
      <name val="Segoe UI"/>
      <family val="2"/>
      <charset val="186"/>
    </font>
    <font>
      <sz val="10"/>
      <color rgb="FF000000"/>
      <name val="Times New Roman"/>
      <family val="1"/>
      <charset val="186"/>
    </font>
    <font>
      <b/>
      <sz val="9"/>
      <color theme="0"/>
      <name val="Segoe UI"/>
      <family val="2"/>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
      <sz val="12"/>
      <color theme="1"/>
      <name val="Segoe UI"/>
      <family val="2"/>
      <charset val="186"/>
    </font>
    <font>
      <b/>
      <u/>
      <sz val="9"/>
      <color rgb="FFFF0000"/>
      <name val="Segoe UI"/>
      <family val="2"/>
      <charset val="186"/>
    </font>
    <font>
      <b/>
      <i/>
      <sz val="9"/>
      <color rgb="FFFF0000"/>
      <name val="Segoe UI"/>
      <family val="2"/>
      <charset val="186"/>
    </font>
  </fonts>
  <fills count="29">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4E81BD"/>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5">
    <xf numFmtId="0" fontId="0" fillId="0" borderId="0"/>
    <xf numFmtId="0" fontId="27" fillId="0" borderId="0" applyNumberFormat="0" applyFill="0" applyBorder="0" applyAlignment="0" applyProtection="0"/>
    <xf numFmtId="0" fontId="26" fillId="0" borderId="0"/>
    <xf numFmtId="0" fontId="26" fillId="0" borderId="0"/>
    <xf numFmtId="9" fontId="25" fillId="0" borderId="0" applyFont="0" applyFill="0" applyBorder="0" applyAlignment="0" applyProtection="0"/>
  </cellStyleXfs>
  <cellXfs count="871">
    <xf numFmtId="0" fontId="0" fillId="0" borderId="0" xfId="0"/>
    <xf numFmtId="164" fontId="28" fillId="2" borderId="34" xfId="0" applyNumberFormat="1" applyFont="1" applyFill="1" applyBorder="1" applyAlignment="1" applyProtection="1">
      <alignment vertical="center"/>
      <protection locked="0"/>
    </xf>
    <xf numFmtId="164" fontId="28" fillId="2" borderId="35" xfId="0" applyNumberFormat="1" applyFont="1" applyFill="1" applyBorder="1" applyAlignment="1" applyProtection="1">
      <alignment vertical="center"/>
      <protection locked="0"/>
    </xf>
    <xf numFmtId="164" fontId="28" fillId="2" borderId="36" xfId="0" applyNumberFormat="1" applyFont="1" applyFill="1" applyBorder="1" applyAlignment="1" applyProtection="1">
      <alignment vertical="center"/>
      <protection locked="0"/>
    </xf>
    <xf numFmtId="164" fontId="28" fillId="2" borderId="37" xfId="0" applyNumberFormat="1" applyFont="1" applyFill="1" applyBorder="1" applyAlignment="1" applyProtection="1">
      <alignment vertical="center"/>
      <protection locked="0"/>
    </xf>
    <xf numFmtId="164" fontId="28" fillId="2" borderId="0" xfId="0" applyNumberFormat="1" applyFont="1" applyFill="1" applyAlignment="1" applyProtection="1">
      <alignment vertical="center"/>
      <protection locked="0"/>
    </xf>
    <xf numFmtId="164" fontId="28" fillId="2" borderId="38" xfId="0" applyNumberFormat="1" applyFont="1" applyFill="1" applyBorder="1" applyAlignment="1" applyProtection="1">
      <alignment vertical="center"/>
      <protection locked="0"/>
    </xf>
    <xf numFmtId="164" fontId="29" fillId="2" borderId="38" xfId="0" applyNumberFormat="1" applyFont="1" applyFill="1" applyBorder="1" applyAlignment="1" applyProtection="1">
      <alignment vertical="center"/>
      <protection locked="0"/>
    </xf>
    <xf numFmtId="0" fontId="30" fillId="0" borderId="1" xfId="0" applyFont="1" applyBorder="1" applyAlignment="1" applyProtection="1">
      <alignment wrapText="1"/>
      <protection locked="0"/>
    </xf>
    <xf numFmtId="0" fontId="30" fillId="0" borderId="2" xfId="0" applyFont="1" applyBorder="1" applyAlignment="1" applyProtection="1">
      <alignment wrapText="1"/>
      <protection locked="0"/>
    </xf>
    <xf numFmtId="0" fontId="28" fillId="0" borderId="0" xfId="0" applyFont="1" applyAlignment="1">
      <alignment vertical="center"/>
    </xf>
    <xf numFmtId="164" fontId="28" fillId="2" borderId="39" xfId="0" applyNumberFormat="1" applyFont="1" applyFill="1" applyBorder="1" applyAlignment="1" applyProtection="1">
      <alignment vertical="center"/>
      <protection locked="0"/>
    </xf>
    <xf numFmtId="0" fontId="0" fillId="3" borderId="0" xfId="0" applyFill="1"/>
    <xf numFmtId="0" fontId="30" fillId="4" borderId="0" xfId="0" applyFont="1" applyFill="1"/>
    <xf numFmtId="0" fontId="0" fillId="4" borderId="0" xfId="0" applyFill="1"/>
    <xf numFmtId="0" fontId="30" fillId="4" borderId="40" xfId="0" applyFont="1" applyFill="1" applyBorder="1"/>
    <xf numFmtId="0" fontId="0" fillId="4" borderId="41" xfId="0" applyFill="1" applyBorder="1"/>
    <xf numFmtId="0" fontId="30" fillId="4" borderId="0" xfId="0" applyFont="1" applyFill="1" applyAlignment="1">
      <alignment wrapText="1"/>
    </xf>
    <xf numFmtId="0" fontId="31" fillId="4" borderId="40" xfId="0" applyFont="1" applyFill="1" applyBorder="1" applyAlignment="1">
      <alignment horizontal="center"/>
    </xf>
    <xf numFmtId="0" fontId="31" fillId="4" borderId="0" xfId="0" applyFont="1" applyFill="1" applyAlignment="1">
      <alignment horizontal="center"/>
    </xf>
    <xf numFmtId="0" fontId="30" fillId="0" borderId="1" xfId="0" applyFont="1" applyBorder="1" applyAlignment="1">
      <alignment wrapText="1"/>
    </xf>
    <xf numFmtId="0" fontId="30" fillId="4" borderId="42" xfId="0" applyFont="1" applyFill="1" applyBorder="1"/>
    <xf numFmtId="0" fontId="30" fillId="0" borderId="3" xfId="0" applyFont="1" applyBorder="1" applyAlignment="1">
      <alignment wrapText="1"/>
    </xf>
    <xf numFmtId="164" fontId="28" fillId="2" borderId="43" xfId="0" applyNumberFormat="1" applyFont="1" applyFill="1" applyBorder="1" applyAlignment="1" applyProtection="1">
      <alignment vertical="center"/>
      <protection locked="0"/>
    </xf>
    <xf numFmtId="164" fontId="28" fillId="2" borderId="44" xfId="0" applyNumberFormat="1" applyFont="1" applyFill="1" applyBorder="1" applyAlignment="1" applyProtection="1">
      <alignment vertical="center"/>
      <protection locked="0"/>
    </xf>
    <xf numFmtId="164" fontId="28" fillId="2" borderId="42" xfId="0" applyNumberFormat="1" applyFont="1" applyFill="1" applyBorder="1" applyAlignment="1" applyProtection="1">
      <alignment vertical="center"/>
      <protection locked="0"/>
    </xf>
    <xf numFmtId="164" fontId="28" fillId="2" borderId="45" xfId="0" applyNumberFormat="1" applyFont="1" applyFill="1" applyBorder="1" applyAlignment="1" applyProtection="1">
      <alignment vertical="center"/>
      <protection locked="0"/>
    </xf>
    <xf numFmtId="164" fontId="28" fillId="2" borderId="46" xfId="0" applyNumberFormat="1" applyFont="1" applyFill="1" applyBorder="1" applyAlignment="1" applyProtection="1">
      <alignment vertical="center"/>
      <protection locked="0"/>
    </xf>
    <xf numFmtId="164" fontId="28" fillId="2" borderId="47" xfId="0" applyNumberFormat="1" applyFont="1" applyFill="1" applyBorder="1" applyAlignment="1" applyProtection="1">
      <alignment vertical="center"/>
      <protection locked="0"/>
    </xf>
    <xf numFmtId="0" fontId="28" fillId="5" borderId="0" xfId="0" applyFont="1" applyFill="1"/>
    <xf numFmtId="0" fontId="29" fillId="0" borderId="0" xfId="0" applyFont="1" applyAlignment="1">
      <alignment wrapText="1"/>
    </xf>
    <xf numFmtId="0" fontId="32" fillId="0" borderId="0" xfId="0" applyFont="1"/>
    <xf numFmtId="0" fontId="28" fillId="2" borderId="39" xfId="0" quotePrefix="1" applyFont="1" applyFill="1" applyBorder="1" applyAlignment="1">
      <alignment horizontal="right" vertical="center"/>
    </xf>
    <xf numFmtId="0" fontId="28" fillId="0" borderId="0" xfId="0" applyFont="1"/>
    <xf numFmtId="0" fontId="33" fillId="0" borderId="0" xfId="0" applyFont="1" applyAlignment="1">
      <alignment horizontal="left" vertical="center"/>
    </xf>
    <xf numFmtId="0" fontId="34" fillId="5" borderId="0" xfId="0" applyFont="1" applyFill="1"/>
    <xf numFmtId="0" fontId="35" fillId="6" borderId="48" xfId="0" applyFont="1" applyFill="1" applyBorder="1" applyAlignment="1">
      <alignment horizontal="center" wrapText="1"/>
    </xf>
    <xf numFmtId="0" fontId="28" fillId="0" borderId="49" xfId="0" applyFont="1" applyBorder="1"/>
    <xf numFmtId="0" fontId="28" fillId="0" borderId="50" xfId="0" applyFont="1" applyBorder="1"/>
    <xf numFmtId="0" fontId="29" fillId="5" borderId="0" xfId="0" applyFont="1" applyFill="1"/>
    <xf numFmtId="164" fontId="29" fillId="0" borderId="36" xfId="0" applyNumberFormat="1" applyFont="1" applyBorder="1" applyAlignment="1">
      <alignment vertical="center"/>
    </xf>
    <xf numFmtId="0" fontId="36" fillId="0" borderId="0" xfId="0" applyFont="1"/>
    <xf numFmtId="0" fontId="9" fillId="0" borderId="0" xfId="0" applyFont="1"/>
    <xf numFmtId="164" fontId="28" fillId="0" borderId="36" xfId="0" applyNumberFormat="1" applyFont="1" applyBorder="1" applyAlignment="1">
      <alignment vertical="center"/>
    </xf>
    <xf numFmtId="14" fontId="35" fillId="6" borderId="48" xfId="0" applyNumberFormat="1" applyFont="1" applyFill="1" applyBorder="1" applyAlignment="1">
      <alignment horizontal="center" wrapText="1"/>
    </xf>
    <xf numFmtId="164" fontId="29" fillId="0" borderId="0" xfId="0" applyNumberFormat="1" applyFont="1" applyAlignment="1">
      <alignment vertical="center"/>
    </xf>
    <xf numFmtId="164" fontId="28" fillId="0" borderId="0" xfId="0" applyNumberFormat="1" applyFont="1" applyAlignment="1">
      <alignment vertical="center"/>
    </xf>
    <xf numFmtId="0" fontId="28" fillId="0" borderId="42" xfId="0" applyFont="1" applyBorder="1"/>
    <xf numFmtId="0" fontId="28" fillId="0" borderId="51" xfId="0" applyFont="1" applyBorder="1"/>
    <xf numFmtId="3" fontId="29" fillId="0" borderId="0" xfId="0" applyNumberFormat="1" applyFont="1" applyAlignment="1">
      <alignment vertical="center"/>
    </xf>
    <xf numFmtId="164" fontId="29" fillId="0" borderId="0" xfId="0" applyNumberFormat="1" applyFont="1" applyAlignment="1">
      <alignment horizontal="right" vertical="center"/>
    </xf>
    <xf numFmtId="0" fontId="35" fillId="4" borderId="0" xfId="0" applyFont="1" applyFill="1" applyAlignment="1">
      <alignment horizontal="center" wrapText="1"/>
    </xf>
    <xf numFmtId="0" fontId="28" fillId="0" borderId="52" xfId="0" applyFont="1" applyBorder="1"/>
    <xf numFmtId="0" fontId="28" fillId="0" borderId="48" xfId="0" applyFont="1" applyBorder="1"/>
    <xf numFmtId="164" fontId="29" fillId="2" borderId="0" xfId="0" applyNumberFormat="1" applyFont="1" applyFill="1" applyAlignment="1" applyProtection="1">
      <alignment vertical="center"/>
      <protection locked="0"/>
    </xf>
    <xf numFmtId="0" fontId="28" fillId="2" borderId="0" xfId="0" applyFont="1" applyFill="1" applyProtection="1">
      <protection locked="0"/>
    </xf>
    <xf numFmtId="164" fontId="28" fillId="0" borderId="42" xfId="0" applyNumberFormat="1" applyFont="1" applyBorder="1" applyAlignment="1">
      <alignment vertical="center"/>
    </xf>
    <xf numFmtId="0" fontId="28" fillId="0" borderId="53" xfId="0" applyFont="1" applyBorder="1"/>
    <xf numFmtId="0" fontId="28" fillId="0" borderId="54" xfId="0" applyFont="1" applyBorder="1" applyAlignment="1">
      <alignment vertical="center"/>
    </xf>
    <xf numFmtId="164" fontId="28" fillId="2" borderId="55" xfId="0" applyNumberFormat="1" applyFont="1" applyFill="1" applyBorder="1" applyAlignment="1" applyProtection="1">
      <alignment vertical="center"/>
      <protection locked="0"/>
    </xf>
    <xf numFmtId="164" fontId="28" fillId="2" borderId="56" xfId="0" applyNumberFormat="1" applyFont="1" applyFill="1" applyBorder="1" applyAlignment="1" applyProtection="1">
      <alignment vertical="center"/>
      <protection locked="0"/>
    </xf>
    <xf numFmtId="0" fontId="29" fillId="2" borderId="57" xfId="0" applyFont="1" applyFill="1" applyBorder="1" applyAlignment="1" applyProtection="1">
      <alignment horizontal="center" wrapText="1"/>
      <protection locked="0"/>
    </xf>
    <xf numFmtId="0" fontId="37" fillId="0" borderId="0" xfId="0" applyFont="1" applyAlignment="1">
      <alignment horizontal="center" wrapText="1"/>
    </xf>
    <xf numFmtId="0" fontId="37" fillId="0" borderId="0" xfId="0" applyFont="1" applyAlignment="1">
      <alignment wrapText="1"/>
    </xf>
    <xf numFmtId="0" fontId="13" fillId="0" borderId="0" xfId="0" applyFont="1" applyAlignment="1">
      <alignment horizontal="left" vertical="top" wrapText="1"/>
    </xf>
    <xf numFmtId="0" fontId="34" fillId="0" borderId="0" xfId="0" applyFont="1"/>
    <xf numFmtId="0" fontId="29" fillId="0" borderId="0" xfId="0" applyFont="1"/>
    <xf numFmtId="0" fontId="29" fillId="0" borderId="0" xfId="0" applyFont="1" applyAlignment="1">
      <alignment vertical="center" wrapText="1"/>
    </xf>
    <xf numFmtId="10" fontId="28" fillId="0" borderId="58" xfId="4" applyNumberFormat="1" applyFont="1" applyBorder="1" applyAlignment="1" applyProtection="1">
      <alignment vertical="center"/>
    </xf>
    <xf numFmtId="0" fontId="28" fillId="0" borderId="0" xfId="0" applyFont="1" applyAlignment="1">
      <alignment horizontal="left" vertical="center"/>
    </xf>
    <xf numFmtId="164" fontId="28" fillId="2" borderId="59" xfId="0" applyNumberFormat="1" applyFont="1" applyFill="1" applyBorder="1" applyAlignment="1" applyProtection="1">
      <alignment vertical="center"/>
      <protection locked="0"/>
    </xf>
    <xf numFmtId="164" fontId="28" fillId="2" borderId="60" xfId="0" applyNumberFormat="1" applyFont="1" applyFill="1" applyBorder="1" applyAlignment="1" applyProtection="1">
      <alignment vertical="center"/>
      <protection locked="0"/>
    </xf>
    <xf numFmtId="164" fontId="29" fillId="0" borderId="58" xfId="0" applyNumberFormat="1" applyFont="1" applyBorder="1" applyAlignment="1">
      <alignment vertical="center"/>
    </xf>
    <xf numFmtId="164" fontId="28" fillId="0" borderId="58" xfId="0" applyNumberFormat="1" applyFont="1" applyBorder="1" applyAlignment="1">
      <alignment vertical="center"/>
    </xf>
    <xf numFmtId="164" fontId="28" fillId="2" borderId="61" xfId="0" applyNumberFormat="1" applyFont="1" applyFill="1" applyBorder="1" applyAlignment="1" applyProtection="1">
      <alignment vertical="center"/>
      <protection locked="0"/>
    </xf>
    <xf numFmtId="164" fontId="28" fillId="2" borderId="62" xfId="0" applyNumberFormat="1" applyFont="1" applyFill="1" applyBorder="1" applyAlignment="1" applyProtection="1">
      <alignment vertical="center"/>
      <protection locked="0"/>
    </xf>
    <xf numFmtId="164" fontId="28" fillId="2" borderId="63" xfId="0" applyNumberFormat="1" applyFont="1" applyFill="1" applyBorder="1" applyAlignment="1" applyProtection="1">
      <alignment vertical="center"/>
      <protection locked="0"/>
    </xf>
    <xf numFmtId="164" fontId="29" fillId="2" borderId="63" xfId="0" applyNumberFormat="1" applyFont="1" applyFill="1" applyBorder="1" applyAlignment="1" applyProtection="1">
      <alignment vertical="center"/>
      <protection locked="0"/>
    </xf>
    <xf numFmtId="164" fontId="28" fillId="2" borderId="64" xfId="0" applyNumberFormat="1" applyFont="1" applyFill="1" applyBorder="1" applyAlignment="1" applyProtection="1">
      <alignment vertical="center"/>
      <protection locked="0"/>
    </xf>
    <xf numFmtId="164" fontId="28" fillId="2" borderId="65" xfId="0" applyNumberFormat="1" applyFont="1" applyFill="1" applyBorder="1" applyAlignment="1" applyProtection="1">
      <alignment vertical="center"/>
      <protection locked="0"/>
    </xf>
    <xf numFmtId="0" fontId="28" fillId="2" borderId="63" xfId="0" applyFont="1" applyFill="1" applyBorder="1" applyProtection="1">
      <protection locked="0"/>
    </xf>
    <xf numFmtId="0" fontId="29" fillId="2" borderId="66" xfId="0" applyFont="1" applyFill="1" applyBorder="1" applyAlignment="1" applyProtection="1">
      <alignment horizontal="center" wrapText="1"/>
      <protection locked="0"/>
    </xf>
    <xf numFmtId="0" fontId="33" fillId="0" borderId="0" xfId="0" applyFont="1"/>
    <xf numFmtId="0" fontId="38" fillId="0" borderId="0" xfId="0" applyFont="1"/>
    <xf numFmtId="0" fontId="33" fillId="0" borderId="0" xfId="0" applyFont="1" applyAlignment="1">
      <alignment vertical="center"/>
    </xf>
    <xf numFmtId="0" fontId="33" fillId="0" borderId="0" xfId="0" applyFont="1" applyAlignment="1">
      <alignment horizontal="left" vertical="center" indent="1"/>
    </xf>
    <xf numFmtId="0" fontId="28" fillId="0" borderId="0" xfId="0" applyFont="1" applyAlignment="1">
      <alignment horizontal="left" vertical="center" wrapText="1"/>
    </xf>
    <xf numFmtId="0" fontId="33" fillId="0" borderId="0" xfId="0" applyFont="1" applyAlignment="1">
      <alignment horizontal="left" vertical="center" wrapText="1"/>
    </xf>
    <xf numFmtId="0" fontId="35" fillId="6" borderId="48" xfId="0" applyFont="1" applyFill="1" applyBorder="1" applyAlignment="1">
      <alignment vertical="center"/>
    </xf>
    <xf numFmtId="0" fontId="33" fillId="0" borderId="0" xfId="0" applyFont="1" applyAlignment="1">
      <alignment horizontal="left"/>
    </xf>
    <xf numFmtId="0" fontId="39" fillId="0" borderId="0" xfId="0" applyFont="1" applyAlignment="1">
      <alignment horizontal="left"/>
    </xf>
    <xf numFmtId="0" fontId="33" fillId="0" borderId="0" xfId="0" applyFont="1" applyAlignment="1">
      <alignment horizontal="left" indent="1"/>
    </xf>
    <xf numFmtId="0" fontId="30" fillId="0" borderId="0" xfId="0" quotePrefix="1" applyFont="1" applyAlignment="1">
      <alignment horizontal="left" wrapText="1" indent="1"/>
    </xf>
    <xf numFmtId="3" fontId="33" fillId="0" borderId="0" xfId="0" applyNumberFormat="1" applyFont="1" applyAlignment="1">
      <alignment horizontal="left" indent="1"/>
    </xf>
    <xf numFmtId="3" fontId="39" fillId="0" borderId="0" xfId="0" applyNumberFormat="1" applyFont="1" applyAlignment="1">
      <alignment horizontal="left"/>
    </xf>
    <xf numFmtId="3" fontId="28" fillId="0" borderId="0" xfId="0" applyNumberFormat="1" applyFont="1" applyAlignment="1">
      <alignment horizontal="left" vertical="center" wrapText="1" indent="1"/>
    </xf>
    <xf numFmtId="3" fontId="28" fillId="0" borderId="0" xfId="0" applyNumberFormat="1" applyFont="1" applyAlignment="1">
      <alignment horizontal="left" vertical="center" indent="1"/>
    </xf>
    <xf numFmtId="0" fontId="28" fillId="0" borderId="0" xfId="0" applyFont="1" applyAlignment="1">
      <alignment horizontal="left" vertical="center" indent="1"/>
    </xf>
    <xf numFmtId="0" fontId="39" fillId="7" borderId="0" xfId="0" applyFont="1" applyFill="1" applyAlignment="1">
      <alignment horizontal="left"/>
    </xf>
    <xf numFmtId="0" fontId="33" fillId="7" borderId="0" xfId="0" applyFont="1" applyFill="1" applyAlignment="1">
      <alignment horizontal="left"/>
    </xf>
    <xf numFmtId="0" fontId="28" fillId="7" borderId="0" xfId="0" applyFont="1" applyFill="1" applyAlignment="1">
      <alignment horizontal="left" wrapText="1" indent="1"/>
    </xf>
    <xf numFmtId="0" fontId="28" fillId="7" borderId="0" xfId="0" quotePrefix="1" applyFont="1" applyFill="1" applyAlignment="1">
      <alignment horizontal="left" wrapText="1" indent="2"/>
    </xf>
    <xf numFmtId="0" fontId="33" fillId="0" borderId="0" xfId="0" quotePrefix="1" applyFont="1" applyAlignment="1">
      <alignment horizontal="left" indent="2"/>
    </xf>
    <xf numFmtId="0" fontId="33" fillId="0" borderId="0" xfId="0" applyFont="1" applyAlignment="1">
      <alignment horizontal="left" indent="2"/>
    </xf>
    <xf numFmtId="0" fontId="40" fillId="0" borderId="0" xfId="0" applyFont="1"/>
    <xf numFmtId="0" fontId="36" fillId="4" borderId="0" xfId="0" applyFont="1" applyFill="1" applyAlignment="1">
      <alignment vertical="center"/>
    </xf>
    <xf numFmtId="0" fontId="35" fillId="4" borderId="0" xfId="0" applyFont="1" applyFill="1" applyAlignment="1">
      <alignment vertical="center"/>
    </xf>
    <xf numFmtId="0" fontId="33" fillId="0" borderId="0" xfId="0" applyFont="1" applyAlignment="1">
      <alignment horizontal="left" wrapText="1"/>
    </xf>
    <xf numFmtId="0" fontId="40" fillId="0" borderId="0" xfId="0" applyFont="1" applyAlignment="1">
      <alignment horizontal="left" wrapText="1"/>
    </xf>
    <xf numFmtId="0" fontId="36" fillId="0" borderId="0" xfId="0" applyFont="1" applyAlignment="1">
      <alignment horizontal="left" wrapText="1" indent="1"/>
    </xf>
    <xf numFmtId="0" fontId="36" fillId="0" borderId="0" xfId="0" applyFont="1" applyAlignment="1">
      <alignment horizontal="left" wrapText="1" indent="3"/>
    </xf>
    <xf numFmtId="0" fontId="41" fillId="0" borderId="0" xfId="0" applyFont="1" applyAlignment="1">
      <alignment horizontal="left" wrapText="1" indent="2"/>
    </xf>
    <xf numFmtId="0" fontId="41" fillId="0" borderId="52" xfId="0" applyFont="1" applyBorder="1" applyAlignment="1">
      <alignment horizontal="left" wrapText="1" indent="2"/>
    </xf>
    <xf numFmtId="0" fontId="28" fillId="0" borderId="0" xfId="0" applyFont="1" applyAlignment="1">
      <alignment horizontal="left" vertical="top" wrapText="1"/>
    </xf>
    <xf numFmtId="0" fontId="28" fillId="0" borderId="0" xfId="0" applyFont="1" applyAlignment="1">
      <alignment wrapText="1"/>
    </xf>
    <xf numFmtId="0" fontId="28" fillId="0" borderId="0" xfId="0" applyFont="1" applyAlignment="1">
      <alignment vertical="center" wrapText="1"/>
    </xf>
    <xf numFmtId="0" fontId="28" fillId="4" borderId="0" xfId="0" applyFont="1" applyFill="1"/>
    <xf numFmtId="165" fontId="28" fillId="2" borderId="67" xfId="4" applyNumberFormat="1" applyFont="1" applyFill="1" applyBorder="1" applyAlignment="1" applyProtection="1">
      <alignment vertical="center"/>
    </xf>
    <xf numFmtId="164" fontId="29" fillId="2" borderId="68" xfId="0" applyNumberFormat="1" applyFont="1" applyFill="1" applyBorder="1" applyAlignment="1" applyProtection="1">
      <alignment vertical="center"/>
      <protection locked="0"/>
    </xf>
    <xf numFmtId="164" fontId="28" fillId="2" borderId="69" xfId="0" applyNumberFormat="1" applyFont="1" applyFill="1" applyBorder="1" applyAlignment="1" applyProtection="1">
      <alignment vertical="center"/>
      <protection locked="0"/>
    </xf>
    <xf numFmtId="164" fontId="28" fillId="2" borderId="58" xfId="0" applyNumberFormat="1" applyFont="1" applyFill="1" applyBorder="1" applyAlignment="1" applyProtection="1">
      <alignment vertical="center"/>
      <protection locked="0"/>
    </xf>
    <xf numFmtId="164" fontId="28" fillId="2" borderId="70" xfId="0" applyNumberFormat="1" applyFont="1" applyFill="1" applyBorder="1" applyAlignment="1" applyProtection="1">
      <alignment vertical="center"/>
      <protection locked="0"/>
    </xf>
    <xf numFmtId="0" fontId="34" fillId="4" borderId="0" xfId="0" applyFont="1" applyFill="1"/>
    <xf numFmtId="0" fontId="29" fillId="4" borderId="0" xfId="0" applyFont="1" applyFill="1"/>
    <xf numFmtId="0" fontId="28" fillId="4" borderId="71" xfId="0" applyFont="1" applyFill="1" applyBorder="1"/>
    <xf numFmtId="0" fontId="28" fillId="0" borderId="52" xfId="0" applyFont="1" applyBorder="1" applyAlignment="1">
      <alignment vertical="center"/>
    </xf>
    <xf numFmtId="0" fontId="30" fillId="4" borderId="63" xfId="0" applyFont="1" applyFill="1" applyBorder="1"/>
    <xf numFmtId="0" fontId="42" fillId="4" borderId="63" xfId="0" applyFont="1" applyFill="1" applyBorder="1"/>
    <xf numFmtId="0" fontId="43" fillId="4" borderId="63" xfId="0" applyFont="1" applyFill="1" applyBorder="1"/>
    <xf numFmtId="0" fontId="31" fillId="4" borderId="63" xfId="0" applyFont="1" applyFill="1" applyBorder="1" applyAlignment="1">
      <alignment horizontal="center"/>
    </xf>
    <xf numFmtId="0" fontId="30" fillId="4" borderId="63" xfId="0" applyFont="1" applyFill="1" applyBorder="1" applyAlignment="1">
      <alignment wrapText="1"/>
    </xf>
    <xf numFmtId="0" fontId="0" fillId="3" borderId="72" xfId="0" applyFill="1" applyBorder="1"/>
    <xf numFmtId="0" fontId="28" fillId="0" borderId="57" xfId="0" applyFont="1" applyBorder="1"/>
    <xf numFmtId="0" fontId="34" fillId="0" borderId="0" xfId="0" applyFont="1" applyAlignment="1">
      <alignment horizontal="left" vertical="center"/>
    </xf>
    <xf numFmtId="0" fontId="28" fillId="2" borderId="39" xfId="0" applyFont="1" applyFill="1" applyBorder="1" applyAlignment="1">
      <alignment horizontal="right" vertical="center"/>
    </xf>
    <xf numFmtId="0" fontId="30" fillId="4" borderId="63" xfId="0" applyFont="1" applyFill="1" applyBorder="1" applyAlignment="1">
      <alignment horizontal="left" vertical="top" wrapText="1"/>
    </xf>
    <xf numFmtId="0" fontId="30" fillId="4" borderId="0" xfId="0" applyFont="1" applyFill="1" applyAlignment="1">
      <alignment horizontal="left" vertical="top" wrapText="1"/>
    </xf>
    <xf numFmtId="0" fontId="30" fillId="4" borderId="0" xfId="0" applyFont="1" applyFill="1" applyAlignment="1">
      <alignment horizontal="left"/>
    </xf>
    <xf numFmtId="0" fontId="37" fillId="0" borderId="73" xfId="0" applyFont="1" applyBorder="1" applyAlignment="1">
      <alignment wrapText="1"/>
    </xf>
    <xf numFmtId="0" fontId="37" fillId="0" borderId="74" xfId="0" applyFont="1" applyBorder="1" applyAlignment="1">
      <alignment wrapText="1"/>
    </xf>
    <xf numFmtId="0" fontId="37" fillId="0" borderId="75" xfId="0" applyFont="1" applyBorder="1" applyAlignment="1">
      <alignment wrapText="1"/>
    </xf>
    <xf numFmtId="0" fontId="37" fillId="0" borderId="76" xfId="0" applyFont="1" applyBorder="1" applyAlignment="1">
      <alignment wrapText="1"/>
    </xf>
    <xf numFmtId="0" fontId="29" fillId="0" borderId="75" xfId="0" applyFont="1" applyBorder="1" applyAlignment="1">
      <alignment wrapText="1"/>
    </xf>
    <xf numFmtId="0" fontId="32" fillId="0" borderId="76" xfId="0" applyFont="1" applyBorder="1"/>
    <xf numFmtId="0" fontId="38" fillId="0" borderId="75" xfId="0" applyFont="1" applyBorder="1"/>
    <xf numFmtId="0" fontId="33" fillId="0" borderId="75" xfId="0" applyFont="1" applyBorder="1" applyAlignment="1">
      <alignment vertical="center"/>
    </xf>
    <xf numFmtId="0" fontId="33" fillId="0" borderId="75" xfId="0" applyFont="1" applyBorder="1" applyAlignment="1">
      <alignment horizontal="left" vertical="center"/>
    </xf>
    <xf numFmtId="0" fontId="33" fillId="0" borderId="76" xfId="0" applyFont="1" applyBorder="1" applyAlignment="1">
      <alignment horizontal="left" vertical="center"/>
    </xf>
    <xf numFmtId="0" fontId="29" fillId="0" borderId="76" xfId="0" applyFont="1" applyBorder="1" applyAlignment="1">
      <alignment vertical="center" wrapText="1"/>
    </xf>
    <xf numFmtId="0" fontId="33" fillId="0" borderId="75" xfId="0" applyFont="1" applyBorder="1" applyAlignment="1">
      <alignment horizontal="left" vertical="center" indent="1"/>
    </xf>
    <xf numFmtId="165" fontId="28" fillId="2" borderId="77" xfId="4" applyNumberFormat="1" applyFont="1" applyFill="1" applyBorder="1" applyAlignment="1" applyProtection="1">
      <alignment vertical="center"/>
      <protection locked="0"/>
    </xf>
    <xf numFmtId="10" fontId="28" fillId="0" borderId="78" xfId="4" applyNumberFormat="1" applyFont="1" applyBorder="1" applyAlignment="1" applyProtection="1">
      <alignment vertical="center"/>
    </xf>
    <xf numFmtId="0" fontId="28" fillId="0" borderId="76" xfId="0" applyFont="1" applyBorder="1" applyAlignment="1">
      <alignment horizontal="left" vertical="center"/>
    </xf>
    <xf numFmtId="0" fontId="28" fillId="0" borderId="75" xfId="0" applyFont="1" applyBorder="1" applyAlignment="1">
      <alignment horizontal="left" vertical="center"/>
    </xf>
    <xf numFmtId="0" fontId="28" fillId="0" borderId="75" xfId="0" applyFont="1" applyBorder="1" applyAlignment="1">
      <alignment horizontal="left" vertical="center" wrapText="1"/>
    </xf>
    <xf numFmtId="0" fontId="33" fillId="0" borderId="75" xfId="0" applyFont="1" applyBorder="1" applyAlignment="1">
      <alignment horizontal="left" vertical="center" wrapText="1"/>
    </xf>
    <xf numFmtId="0" fontId="34" fillId="0" borderId="75" xfId="0" applyFont="1" applyBorder="1" applyAlignment="1">
      <alignment horizontal="left" vertical="center"/>
    </xf>
    <xf numFmtId="0" fontId="28" fillId="0" borderId="75" xfId="0" applyFont="1" applyBorder="1"/>
    <xf numFmtId="0" fontId="35" fillId="6" borderId="79" xfId="0" applyFont="1" applyFill="1" applyBorder="1" applyAlignment="1">
      <alignment vertical="center"/>
    </xf>
    <xf numFmtId="0" fontId="35" fillId="6" borderId="80" xfId="0" applyFont="1" applyFill="1" applyBorder="1" applyAlignment="1">
      <alignment horizontal="center" wrapText="1"/>
    </xf>
    <xf numFmtId="0" fontId="33" fillId="0" borderId="75" xfId="0" applyFont="1" applyBorder="1" applyAlignment="1">
      <alignment horizontal="left"/>
    </xf>
    <xf numFmtId="164" fontId="28" fillId="2" borderId="81" xfId="0" applyNumberFormat="1" applyFont="1" applyFill="1" applyBorder="1" applyAlignment="1" applyProtection="1">
      <alignment vertical="center"/>
      <protection locked="0"/>
    </xf>
    <xf numFmtId="164" fontId="28" fillId="2" borderId="82" xfId="0" applyNumberFormat="1" applyFont="1" applyFill="1" applyBorder="1" applyAlignment="1" applyProtection="1">
      <alignment vertical="center"/>
      <protection locked="0"/>
    </xf>
    <xf numFmtId="0" fontId="39" fillId="0" borderId="75" xfId="0" applyFont="1" applyBorder="1" applyAlignment="1">
      <alignment horizontal="left"/>
    </xf>
    <xf numFmtId="164" fontId="29" fillId="0" borderId="78" xfId="0" applyNumberFormat="1" applyFont="1" applyBorder="1" applyAlignment="1">
      <alignment vertical="center"/>
    </xf>
    <xf numFmtId="164" fontId="28" fillId="2" borderId="83" xfId="0" applyNumberFormat="1" applyFont="1" applyFill="1" applyBorder="1" applyAlignment="1" applyProtection="1">
      <alignment vertical="center"/>
      <protection locked="0"/>
    </xf>
    <xf numFmtId="164" fontId="28" fillId="2" borderId="76" xfId="0" applyNumberFormat="1" applyFont="1" applyFill="1" applyBorder="1" applyAlignment="1" applyProtection="1">
      <alignment vertical="center"/>
      <protection locked="0"/>
    </xf>
    <xf numFmtId="164" fontId="28" fillId="0" borderId="78" xfId="0" applyNumberFormat="1" applyFont="1" applyBorder="1" applyAlignment="1">
      <alignment vertical="center"/>
    </xf>
    <xf numFmtId="0" fontId="33" fillId="0" borderId="75" xfId="0" applyFont="1" applyBorder="1" applyAlignment="1">
      <alignment horizontal="left" indent="1"/>
    </xf>
    <xf numFmtId="164" fontId="28" fillId="2" borderId="84" xfId="0" applyNumberFormat="1" applyFont="1" applyFill="1" applyBorder="1" applyAlignment="1" applyProtection="1">
      <alignment vertical="center"/>
      <protection locked="0"/>
    </xf>
    <xf numFmtId="164" fontId="28" fillId="2" borderId="85" xfId="0" applyNumberFormat="1" applyFont="1" applyFill="1" applyBorder="1" applyAlignment="1" applyProtection="1">
      <alignment vertical="center"/>
      <protection locked="0"/>
    </xf>
    <xf numFmtId="164" fontId="28" fillId="2" borderId="86" xfId="0" applyNumberFormat="1" applyFont="1" applyFill="1" applyBorder="1" applyAlignment="1" applyProtection="1">
      <alignment vertical="center"/>
      <protection locked="0"/>
    </xf>
    <xf numFmtId="0" fontId="30" fillId="0" borderId="75" xfId="0" quotePrefix="1" applyFont="1" applyBorder="1" applyAlignment="1">
      <alignment horizontal="left" wrapText="1" indent="1"/>
    </xf>
    <xf numFmtId="0" fontId="28" fillId="0" borderId="76" xfId="0" applyFont="1" applyBorder="1"/>
    <xf numFmtId="3" fontId="33" fillId="0" borderId="75" xfId="0" applyNumberFormat="1" applyFont="1" applyBorder="1" applyAlignment="1">
      <alignment horizontal="left" indent="1"/>
    </xf>
    <xf numFmtId="164" fontId="28" fillId="2" borderId="87" xfId="0" applyNumberFormat="1" applyFont="1" applyFill="1" applyBorder="1" applyAlignment="1" applyProtection="1">
      <alignment vertical="center"/>
      <protection locked="0"/>
    </xf>
    <xf numFmtId="3" fontId="39" fillId="0" borderId="75" xfId="0" applyNumberFormat="1" applyFont="1" applyBorder="1" applyAlignment="1">
      <alignment horizontal="left"/>
    </xf>
    <xf numFmtId="164" fontId="29" fillId="0" borderId="76" xfId="0" applyNumberFormat="1" applyFont="1" applyBorder="1" applyAlignment="1">
      <alignment vertical="center"/>
    </xf>
    <xf numFmtId="164" fontId="28" fillId="0" borderId="76" xfId="0" applyNumberFormat="1" applyFont="1" applyBorder="1" applyAlignment="1">
      <alignment vertical="center"/>
    </xf>
    <xf numFmtId="3" fontId="28" fillId="0" borderId="75" xfId="0" applyNumberFormat="1" applyFont="1" applyBorder="1" applyAlignment="1">
      <alignment horizontal="left" vertical="center" wrapText="1" indent="1"/>
    </xf>
    <xf numFmtId="3" fontId="28" fillId="0" borderId="75" xfId="0" applyNumberFormat="1" applyFont="1" applyBorder="1" applyAlignment="1">
      <alignment horizontal="left" vertical="center" indent="1"/>
    </xf>
    <xf numFmtId="0" fontId="28" fillId="0" borderId="75" xfId="0" applyFont="1" applyBorder="1" applyAlignment="1">
      <alignment horizontal="left" vertical="center" indent="1"/>
    </xf>
    <xf numFmtId="164" fontId="28" fillId="2" borderId="88" xfId="0" applyNumberFormat="1" applyFont="1" applyFill="1" applyBorder="1" applyAlignment="1" applyProtection="1">
      <alignment vertical="center"/>
      <protection locked="0"/>
    </xf>
    <xf numFmtId="0" fontId="39" fillId="7" borderId="75" xfId="0" applyFont="1" applyFill="1" applyBorder="1" applyAlignment="1">
      <alignment horizontal="left"/>
    </xf>
    <xf numFmtId="0" fontId="33" fillId="7" borderId="75" xfId="0" applyFont="1" applyFill="1" applyBorder="1" applyAlignment="1">
      <alignment horizontal="left"/>
    </xf>
    <xf numFmtId="0" fontId="28" fillId="7" borderId="75" xfId="0" applyFont="1" applyFill="1" applyBorder="1" applyAlignment="1">
      <alignment horizontal="left" wrapText="1" indent="1"/>
    </xf>
    <xf numFmtId="0" fontId="28" fillId="7" borderId="75" xfId="0" quotePrefix="1" applyFont="1" applyFill="1" applyBorder="1" applyAlignment="1">
      <alignment horizontal="left" wrapText="1" indent="2"/>
    </xf>
    <xf numFmtId="164" fontId="28" fillId="2" borderId="89" xfId="0" applyNumberFormat="1" applyFont="1" applyFill="1" applyBorder="1" applyAlignment="1" applyProtection="1">
      <alignment vertical="center"/>
      <protection locked="0"/>
    </xf>
    <xf numFmtId="0" fontId="33" fillId="0" borderId="75" xfId="0" quotePrefix="1" applyFont="1" applyBorder="1" applyAlignment="1">
      <alignment horizontal="left" indent="2"/>
    </xf>
    <xf numFmtId="3" fontId="29" fillId="0" borderId="76" xfId="0" applyNumberFormat="1" applyFont="1" applyBorder="1" applyAlignment="1">
      <alignment vertical="center"/>
    </xf>
    <xf numFmtId="164" fontId="29" fillId="0" borderId="76" xfId="0" applyNumberFormat="1" applyFont="1" applyBorder="1" applyAlignment="1">
      <alignment horizontal="right" vertical="center"/>
    </xf>
    <xf numFmtId="0" fontId="40" fillId="0" borderId="75" xfId="0" applyFont="1" applyBorder="1"/>
    <xf numFmtId="0" fontId="28" fillId="2" borderId="86" xfId="0" applyFont="1" applyFill="1" applyBorder="1" applyProtection="1">
      <protection locked="0"/>
    </xf>
    <xf numFmtId="0" fontId="33" fillId="0" borderId="75" xfId="0" applyFont="1" applyBorder="1" applyAlignment="1">
      <alignment horizontal="left" wrapText="1"/>
    </xf>
    <xf numFmtId="0" fontId="40" fillId="0" borderId="75" xfId="0" applyFont="1" applyBorder="1" applyAlignment="1">
      <alignment horizontal="left" wrapText="1"/>
    </xf>
    <xf numFmtId="0" fontId="33" fillId="0" borderId="75" xfId="0" applyFont="1" applyBorder="1"/>
    <xf numFmtId="0" fontId="36" fillId="0" borderId="75" xfId="0" applyFont="1" applyBorder="1" applyAlignment="1">
      <alignment horizontal="left" wrapText="1" indent="1"/>
    </xf>
    <xf numFmtId="164" fontId="28" fillId="2" borderId="90" xfId="0" applyNumberFormat="1" applyFont="1" applyFill="1" applyBorder="1" applyAlignment="1" applyProtection="1">
      <alignment vertical="center"/>
      <protection locked="0"/>
    </xf>
    <xf numFmtId="0" fontId="36" fillId="0" borderId="75" xfId="0" applyFont="1" applyBorder="1" applyAlignment="1">
      <alignment horizontal="left" wrapText="1" indent="3"/>
    </xf>
    <xf numFmtId="0" fontId="28" fillId="4" borderId="91" xfId="0" applyFont="1" applyFill="1" applyBorder="1"/>
    <xf numFmtId="0" fontId="28" fillId="0" borderId="75" xfId="0" applyFont="1" applyBorder="1" applyAlignment="1">
      <alignment vertical="center"/>
    </xf>
    <xf numFmtId="0" fontId="28" fillId="0" borderId="75" xfId="0" applyFont="1" applyBorder="1" applyAlignment="1">
      <alignment horizontal="left" vertical="top" wrapText="1"/>
    </xf>
    <xf numFmtId="0" fontId="33" fillId="0" borderId="76" xfId="0" applyFont="1" applyBorder="1"/>
    <xf numFmtId="0" fontId="28" fillId="0" borderId="75" xfId="0" applyFont="1" applyBorder="1" applyAlignment="1">
      <alignment wrapText="1"/>
    </xf>
    <xf numFmtId="0" fontId="28" fillId="0" borderId="75" xfId="0" applyFont="1" applyBorder="1" applyAlignment="1">
      <alignment vertical="center" wrapText="1"/>
    </xf>
    <xf numFmtId="0" fontId="28" fillId="0" borderId="92" xfId="0" applyFont="1" applyBorder="1"/>
    <xf numFmtId="0" fontId="28" fillId="0" borderId="93" xfId="0" applyFont="1" applyBorder="1"/>
    <xf numFmtId="0" fontId="28" fillId="0" borderId="94" xfId="0" applyFont="1" applyBorder="1"/>
    <xf numFmtId="0" fontId="35" fillId="6" borderId="48" xfId="0" applyFont="1" applyFill="1" applyBorder="1" applyAlignment="1">
      <alignment horizontal="center" vertical="center" wrapText="1"/>
    </xf>
    <xf numFmtId="0" fontId="35" fillId="6" borderId="80" xfId="0" applyFont="1" applyFill="1" applyBorder="1" applyAlignment="1">
      <alignment horizontal="center" vertical="center" wrapText="1"/>
    </xf>
    <xf numFmtId="0" fontId="0" fillId="4" borderId="73" xfId="0" applyFill="1" applyBorder="1"/>
    <xf numFmtId="0" fontId="42" fillId="4" borderId="95" xfId="0" applyFont="1" applyFill="1" applyBorder="1"/>
    <xf numFmtId="0" fontId="30" fillId="4" borderId="74" xfId="0" applyFont="1" applyFill="1" applyBorder="1"/>
    <xf numFmtId="0" fontId="30" fillId="4" borderId="96" xfId="0" applyFont="1" applyFill="1" applyBorder="1"/>
    <xf numFmtId="0" fontId="0" fillId="4" borderId="97" xfId="0" applyFill="1" applyBorder="1"/>
    <xf numFmtId="0" fontId="30" fillId="4" borderId="95" xfId="0" applyFont="1" applyFill="1" applyBorder="1"/>
    <xf numFmtId="0" fontId="0" fillId="4" borderId="75" xfId="0" applyFill="1" applyBorder="1"/>
    <xf numFmtId="0" fontId="30" fillId="4" borderId="76" xfId="0" applyFont="1" applyFill="1" applyBorder="1"/>
    <xf numFmtId="0" fontId="30" fillId="4" borderId="76" xfId="0" applyFont="1" applyFill="1" applyBorder="1" applyAlignment="1">
      <alignment horizontal="center"/>
    </xf>
    <xf numFmtId="0" fontId="0" fillId="4" borderId="98" xfId="0" applyFill="1" applyBorder="1"/>
    <xf numFmtId="0" fontId="31" fillId="4" borderId="76" xfId="0" applyFont="1" applyFill="1" applyBorder="1" applyAlignment="1">
      <alignment horizontal="center"/>
    </xf>
    <xf numFmtId="0" fontId="30" fillId="4" borderId="76" xfId="0" applyFont="1" applyFill="1" applyBorder="1" applyAlignment="1">
      <alignment horizontal="left" vertical="top"/>
    </xf>
    <xf numFmtId="0" fontId="30" fillId="4" borderId="99" xfId="0" applyFont="1" applyFill="1" applyBorder="1" applyAlignment="1">
      <alignment horizontal="center" vertical="center" wrapText="1"/>
    </xf>
    <xf numFmtId="0" fontId="30" fillId="4" borderId="99" xfId="0" applyFont="1" applyFill="1" applyBorder="1"/>
    <xf numFmtId="0" fontId="31" fillId="4" borderId="76" xfId="0" applyFont="1" applyFill="1" applyBorder="1" applyAlignment="1">
      <alignment horizontal="left"/>
    </xf>
    <xf numFmtId="0" fontId="30" fillId="4" borderId="76" xfId="0" applyFont="1" applyFill="1" applyBorder="1" applyAlignment="1">
      <alignment horizontal="left"/>
    </xf>
    <xf numFmtId="0" fontId="0" fillId="4" borderId="92" xfId="0" applyFill="1" applyBorder="1"/>
    <xf numFmtId="0" fontId="30" fillId="4" borderId="100" xfId="0" applyFont="1" applyFill="1" applyBorder="1"/>
    <xf numFmtId="0" fontId="30" fillId="4" borderId="101" xfId="0" applyFont="1" applyFill="1" applyBorder="1"/>
    <xf numFmtId="0" fontId="0" fillId="4" borderId="101" xfId="0" applyFill="1" applyBorder="1"/>
    <xf numFmtId="0" fontId="30" fillId="4" borderId="93" xfId="0" applyFont="1" applyFill="1" applyBorder="1"/>
    <xf numFmtId="0" fontId="30" fillId="4" borderId="94" xfId="0" applyFont="1" applyFill="1" applyBorder="1"/>
    <xf numFmtId="0" fontId="30" fillId="4" borderId="102" xfId="0" applyFont="1" applyFill="1" applyBorder="1"/>
    <xf numFmtId="0" fontId="28" fillId="0" borderId="103" xfId="0" applyFont="1" applyBorder="1" applyAlignment="1">
      <alignment vertical="center"/>
    </xf>
    <xf numFmtId="0" fontId="30" fillId="4" borderId="4" xfId="0" applyFont="1" applyFill="1" applyBorder="1"/>
    <xf numFmtId="0" fontId="33" fillId="0" borderId="75" xfId="0" applyFont="1" applyBorder="1" applyAlignment="1">
      <alignment horizontal="left" indent="5"/>
    </xf>
    <xf numFmtId="14" fontId="35" fillId="6" borderId="48" xfId="0" applyNumberFormat="1" applyFont="1" applyFill="1" applyBorder="1" applyAlignment="1">
      <alignment horizontal="center" vertical="center" wrapText="1"/>
    </xf>
    <xf numFmtId="14" fontId="35" fillId="6" borderId="80" xfId="0" applyNumberFormat="1" applyFont="1" applyFill="1" applyBorder="1" applyAlignment="1">
      <alignment horizontal="center" vertical="center" wrapText="1"/>
    </xf>
    <xf numFmtId="164" fontId="28" fillId="2" borderId="39" xfId="0" applyNumberFormat="1" applyFont="1" applyFill="1" applyBorder="1" applyAlignment="1" applyProtection="1">
      <alignment horizontal="right" vertical="center"/>
      <protection locked="0"/>
    </xf>
    <xf numFmtId="0" fontId="30" fillId="8" borderId="1"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4" borderId="0" xfId="0" applyFont="1" applyFill="1" applyAlignment="1">
      <alignment horizontal="center"/>
    </xf>
    <xf numFmtId="0" fontId="30" fillId="4" borderId="0" xfId="0" applyFont="1" applyFill="1" applyAlignment="1">
      <alignment horizontal="left" vertical="top"/>
    </xf>
    <xf numFmtId="0" fontId="30" fillId="4" borderId="4" xfId="0" applyFont="1" applyFill="1" applyBorder="1" applyAlignment="1">
      <alignment horizontal="center" vertical="center" wrapText="1"/>
    </xf>
    <xf numFmtId="0" fontId="0" fillId="4" borderId="104" xfId="0" applyFill="1" applyBorder="1"/>
    <xf numFmtId="0" fontId="0" fillId="4" borderId="105" xfId="0" applyFill="1" applyBorder="1"/>
    <xf numFmtId="0" fontId="0" fillId="4" borderId="106" xfId="0" applyFill="1" applyBorder="1"/>
    <xf numFmtId="0" fontId="30" fillId="0" borderId="3" xfId="0" applyFont="1" applyBorder="1" applyAlignment="1" applyProtection="1">
      <alignment vertical="center" wrapText="1"/>
      <protection locked="0"/>
    </xf>
    <xf numFmtId="0" fontId="30" fillId="0" borderId="5" xfId="0" applyFont="1" applyBorder="1" applyAlignment="1" applyProtection="1">
      <alignment vertical="center" wrapText="1"/>
      <protection locked="0"/>
    </xf>
    <xf numFmtId="164" fontId="30" fillId="0" borderId="1" xfId="0" applyNumberFormat="1" applyFont="1" applyBorder="1" applyAlignment="1" applyProtection="1">
      <alignment vertical="center" wrapText="1"/>
      <protection locked="0"/>
    </xf>
    <xf numFmtId="164" fontId="30" fillId="0" borderId="2" xfId="0" applyNumberFormat="1"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30" fillId="0" borderId="2" xfId="0" applyFont="1" applyBorder="1" applyAlignment="1" applyProtection="1">
      <alignment vertical="center" wrapText="1"/>
      <protection locked="0"/>
    </xf>
    <xf numFmtId="0" fontId="16" fillId="0" borderId="73" xfId="0" applyFont="1" applyBorder="1" applyAlignment="1">
      <alignment wrapText="1"/>
    </xf>
    <xf numFmtId="0" fontId="16" fillId="0" borderId="74" xfId="0" applyFont="1" applyBorder="1" applyAlignment="1">
      <alignment wrapText="1"/>
    </xf>
    <xf numFmtId="0" fontId="16" fillId="0" borderId="75" xfId="0" applyFont="1" applyBorder="1" applyAlignment="1">
      <alignment wrapText="1"/>
    </xf>
    <xf numFmtId="0" fontId="16" fillId="0" borderId="0" xfId="0" applyFont="1" applyAlignment="1">
      <alignment wrapText="1"/>
    </xf>
    <xf numFmtId="0" fontId="44" fillId="0" borderId="75" xfId="0" applyFont="1" applyBorder="1" applyAlignment="1">
      <alignment horizontal="center" wrapText="1"/>
    </xf>
    <xf numFmtId="0" fontId="44" fillId="0" borderId="0" xfId="0" applyFont="1" applyAlignment="1">
      <alignment horizontal="center" wrapText="1"/>
    </xf>
    <xf numFmtId="0" fontId="44" fillId="0" borderId="76" xfId="0" applyFont="1" applyBorder="1" applyAlignment="1">
      <alignment horizontal="center" wrapText="1"/>
    </xf>
    <xf numFmtId="0" fontId="28" fillId="2" borderId="87" xfId="0" applyFont="1" applyFill="1" applyBorder="1" applyAlignment="1">
      <alignment horizontal="right" vertical="center"/>
    </xf>
    <xf numFmtId="10" fontId="28" fillId="0" borderId="78" xfId="4" applyNumberFormat="1" applyFont="1" applyBorder="1" applyAlignment="1">
      <alignment vertical="center"/>
    </xf>
    <xf numFmtId="164" fontId="28" fillId="2" borderId="77" xfId="0" applyNumberFormat="1" applyFont="1" applyFill="1" applyBorder="1" applyAlignment="1" applyProtection="1">
      <alignment vertical="center"/>
      <protection locked="0"/>
    </xf>
    <xf numFmtId="164" fontId="28" fillId="2" borderId="107" xfId="0" applyNumberFormat="1" applyFont="1" applyFill="1" applyBorder="1" applyAlignment="1" applyProtection="1">
      <alignment vertical="center"/>
      <protection locked="0"/>
    </xf>
    <xf numFmtId="164" fontId="28" fillId="2" borderId="108" xfId="0" applyNumberFormat="1" applyFont="1" applyFill="1" applyBorder="1" applyAlignment="1" applyProtection="1">
      <alignment vertical="center"/>
      <protection locked="0"/>
    </xf>
    <xf numFmtId="164" fontId="28" fillId="2" borderId="78" xfId="0" applyNumberFormat="1" applyFont="1" applyFill="1" applyBorder="1" applyAlignment="1" applyProtection="1">
      <alignment vertical="center"/>
      <protection locked="0"/>
    </xf>
    <xf numFmtId="0" fontId="39" fillId="0" borderId="75" xfId="0" quotePrefix="1" applyFont="1" applyBorder="1" applyAlignment="1">
      <alignment horizontal="left"/>
    </xf>
    <xf numFmtId="0" fontId="39" fillId="0" borderId="109" xfId="0" applyFont="1" applyBorder="1" applyAlignment="1">
      <alignment horizontal="left"/>
    </xf>
    <xf numFmtId="0" fontId="33" fillId="0" borderId="109" xfId="0" applyFont="1" applyBorder="1" applyAlignment="1">
      <alignment horizontal="left"/>
    </xf>
    <xf numFmtId="0" fontId="33" fillId="0" borderId="110" xfId="0" applyFont="1" applyBorder="1" applyAlignment="1">
      <alignment horizontal="left"/>
    </xf>
    <xf numFmtId="0" fontId="35" fillId="6" borderId="111" xfId="0" applyFont="1" applyFill="1" applyBorder="1" applyAlignment="1">
      <alignment vertical="center"/>
    </xf>
    <xf numFmtId="0" fontId="29" fillId="0" borderId="75" xfId="0" applyFont="1" applyBorder="1" applyAlignment="1">
      <alignment horizontal="left"/>
    </xf>
    <xf numFmtId="164" fontId="29" fillId="0" borderId="0" xfId="0" applyNumberFormat="1" applyFont="1" applyAlignment="1">
      <alignment horizontal="left" vertical="center"/>
    </xf>
    <xf numFmtId="164" fontId="29" fillId="0" borderId="76" xfId="0" applyNumberFormat="1" applyFont="1" applyBorder="1" applyAlignment="1">
      <alignment horizontal="left" vertical="center"/>
    </xf>
    <xf numFmtId="0" fontId="28" fillId="7" borderId="75" xfId="0" quotePrefix="1" applyFont="1" applyFill="1" applyBorder="1" applyAlignment="1">
      <alignment horizontal="left" wrapText="1"/>
    </xf>
    <xf numFmtId="0" fontId="28" fillId="0" borderId="76" xfId="0" applyFont="1" applyBorder="1" applyAlignment="1">
      <alignment vertical="center"/>
    </xf>
    <xf numFmtId="0" fontId="41" fillId="0" borderId="75" xfId="0" applyFont="1" applyBorder="1" applyAlignment="1">
      <alignment horizontal="left" wrapText="1" indent="2"/>
    </xf>
    <xf numFmtId="0" fontId="45" fillId="4" borderId="110" xfId="0" applyFont="1" applyFill="1" applyBorder="1" applyAlignment="1">
      <alignment horizontal="left" wrapText="1" indent="2"/>
    </xf>
    <xf numFmtId="0" fontId="46" fillId="0" borderId="75" xfId="0" applyFont="1" applyBorder="1" applyAlignment="1">
      <alignment horizontal="left" wrapText="1" indent="2"/>
    </xf>
    <xf numFmtId="0" fontId="28" fillId="0" borderId="79" xfId="0" applyFont="1" applyBorder="1" applyAlignment="1">
      <alignment vertical="center"/>
    </xf>
    <xf numFmtId="0" fontId="28" fillId="0" borderId="80" xfId="0" applyFont="1" applyBorder="1"/>
    <xf numFmtId="164" fontId="28" fillId="2" borderId="112" xfId="0" applyNumberFormat="1" applyFont="1" applyFill="1" applyBorder="1" applyAlignment="1" applyProtection="1">
      <alignment vertical="center"/>
      <protection locked="0"/>
    </xf>
    <xf numFmtId="0" fontId="28" fillId="2" borderId="113" xfId="4" applyNumberFormat="1" applyFont="1" applyFill="1" applyBorder="1" applyAlignment="1" applyProtection="1">
      <alignment vertical="center"/>
      <protection locked="0"/>
    </xf>
    <xf numFmtId="0" fontId="47" fillId="4" borderId="0" xfId="0" applyFont="1" applyFill="1"/>
    <xf numFmtId="0" fontId="48" fillId="0" borderId="0" xfId="0" applyFont="1" applyAlignment="1">
      <alignment horizontal="left"/>
    </xf>
    <xf numFmtId="0" fontId="48" fillId="0" borderId="0" xfId="0" applyFont="1"/>
    <xf numFmtId="0" fontId="48" fillId="0" borderId="0" xfId="0" applyFont="1" applyAlignment="1">
      <alignment horizontal="center"/>
    </xf>
    <xf numFmtId="0" fontId="48" fillId="0" borderId="1" xfId="0" applyFont="1" applyBorder="1"/>
    <xf numFmtId="166" fontId="28" fillId="2" borderId="114" xfId="4" applyNumberFormat="1" applyFont="1" applyFill="1" applyBorder="1" applyAlignment="1" applyProtection="1">
      <alignment vertical="center"/>
      <protection locked="0"/>
    </xf>
    <xf numFmtId="164" fontId="39" fillId="0" borderId="0" xfId="3" applyNumberFormat="1" applyFont="1"/>
    <xf numFmtId="166" fontId="28" fillId="2" borderId="113" xfId="4" applyNumberFormat="1" applyFont="1" applyFill="1" applyBorder="1" applyAlignment="1" applyProtection="1">
      <alignment vertical="center"/>
      <protection locked="0"/>
    </xf>
    <xf numFmtId="166" fontId="28" fillId="0" borderId="114" xfId="4" applyNumberFormat="1" applyFont="1" applyFill="1" applyBorder="1" applyAlignment="1" applyProtection="1">
      <alignment vertical="center"/>
    </xf>
    <xf numFmtId="0" fontId="28" fillId="0" borderId="114" xfId="4" applyNumberFormat="1" applyFont="1" applyFill="1" applyBorder="1" applyAlignment="1" applyProtection="1">
      <alignment vertical="center"/>
    </xf>
    <xf numFmtId="0" fontId="28" fillId="0" borderId="113" xfId="4" applyNumberFormat="1" applyFont="1" applyFill="1" applyBorder="1" applyAlignment="1" applyProtection="1">
      <alignment vertical="center"/>
    </xf>
    <xf numFmtId="0" fontId="28" fillId="0" borderId="0" xfId="4" applyNumberFormat="1" applyFont="1" applyFill="1" applyBorder="1" applyAlignment="1" applyProtection="1">
      <alignment vertical="center"/>
    </xf>
    <xf numFmtId="0" fontId="49" fillId="3" borderId="0" xfId="0" applyFont="1" applyFill="1"/>
    <xf numFmtId="0" fontId="49" fillId="0" borderId="0" xfId="0" applyFont="1"/>
    <xf numFmtId="0" fontId="33" fillId="3" borderId="0" xfId="0" applyFont="1" applyFill="1"/>
    <xf numFmtId="0" fontId="33" fillId="0" borderId="115" xfId="0" applyFont="1" applyBorder="1"/>
    <xf numFmtId="0" fontId="33" fillId="4" borderId="0" xfId="0" applyFont="1" applyFill="1"/>
    <xf numFmtId="0" fontId="33" fillId="0" borderId="116" xfId="0" applyFont="1" applyBorder="1" applyAlignment="1">
      <alignment horizontal="left" vertical="top"/>
    </xf>
    <xf numFmtId="0" fontId="33" fillId="0" borderId="117" xfId="0" applyFont="1" applyBorder="1" applyAlignment="1">
      <alignment horizontal="left" vertical="top"/>
    </xf>
    <xf numFmtId="0" fontId="34" fillId="4" borderId="72" xfId="0" applyFont="1" applyFill="1" applyBorder="1" applyAlignment="1">
      <alignment horizontal="left" vertical="top"/>
    </xf>
    <xf numFmtId="0" fontId="34" fillId="4" borderId="72" xfId="0" applyFont="1" applyFill="1" applyBorder="1" applyAlignment="1" applyProtection="1">
      <alignment horizontal="center"/>
      <protection locked="0"/>
    </xf>
    <xf numFmtId="0" fontId="28" fillId="4" borderId="72" xfId="0" applyFont="1" applyFill="1" applyBorder="1" applyAlignment="1">
      <alignment horizontal="left" vertical="top"/>
    </xf>
    <xf numFmtId="0" fontId="39" fillId="0" borderId="68" xfId="0" applyFont="1" applyBorder="1"/>
    <xf numFmtId="0" fontId="33" fillId="0" borderId="68" xfId="0" applyFont="1" applyBorder="1"/>
    <xf numFmtId="0" fontId="35" fillId="9" borderId="116" xfId="0" applyFont="1" applyFill="1" applyBorder="1" applyAlignment="1">
      <alignment horizontal="center" vertical="center" wrapText="1"/>
    </xf>
    <xf numFmtId="0" fontId="39" fillId="0" borderId="0" xfId="0" applyFont="1"/>
    <xf numFmtId="0" fontId="29" fillId="0" borderId="113" xfId="4" applyNumberFormat="1" applyFont="1" applyFill="1" applyBorder="1" applyAlignment="1" applyProtection="1">
      <alignment vertical="center"/>
    </xf>
    <xf numFmtId="166" fontId="29" fillId="0" borderId="114" xfId="4" applyNumberFormat="1" applyFont="1" applyFill="1" applyBorder="1" applyAlignment="1" applyProtection="1">
      <alignment vertical="center"/>
    </xf>
    <xf numFmtId="164" fontId="39" fillId="0" borderId="118" xfId="3" applyNumberFormat="1" applyFont="1" applyBorder="1"/>
    <xf numFmtId="166" fontId="29" fillId="2" borderId="113" xfId="4" applyNumberFormat="1" applyFont="1" applyFill="1" applyBorder="1" applyAlignment="1" applyProtection="1">
      <alignment vertical="center"/>
      <protection locked="0"/>
    </xf>
    <xf numFmtId="0" fontId="34" fillId="0" borderId="0" xfId="0" applyFont="1" applyAlignment="1">
      <alignment horizontal="center"/>
    </xf>
    <xf numFmtId="164" fontId="33" fillId="0" borderId="0" xfId="3" applyNumberFormat="1" applyFont="1" applyAlignment="1">
      <alignment horizontal="right"/>
    </xf>
    <xf numFmtId="0" fontId="34" fillId="9" borderId="119" xfId="0" applyFont="1" applyFill="1" applyBorder="1" applyAlignment="1">
      <alignment vertical="center"/>
    </xf>
    <xf numFmtId="0" fontId="34" fillId="9" borderId="0" xfId="0" applyFont="1" applyFill="1" applyAlignment="1">
      <alignment vertical="center"/>
    </xf>
    <xf numFmtId="0" fontId="34" fillId="9" borderId="120" xfId="0" applyFont="1" applyFill="1" applyBorder="1" applyAlignment="1">
      <alignment vertical="center"/>
    </xf>
    <xf numFmtId="0" fontId="33" fillId="0" borderId="119" xfId="0" applyFont="1" applyBorder="1"/>
    <xf numFmtId="0" fontId="33" fillId="0" borderId="121" xfId="0" applyFont="1" applyBorder="1"/>
    <xf numFmtId="0" fontId="33" fillId="0" borderId="122" xfId="0" applyFont="1" applyBorder="1"/>
    <xf numFmtId="0" fontId="29" fillId="0" borderId="0" xfId="3" applyFont="1" applyAlignment="1">
      <alignment vertical="center" wrapText="1"/>
    </xf>
    <xf numFmtId="0" fontId="48" fillId="4" borderId="0" xfId="0" applyFont="1" applyFill="1"/>
    <xf numFmtId="0" fontId="50" fillId="4" borderId="0" xfId="0" applyFont="1" applyFill="1" applyAlignment="1">
      <alignment vertical="top" wrapText="1"/>
    </xf>
    <xf numFmtId="0" fontId="50" fillId="4" borderId="76" xfId="0" applyFont="1" applyFill="1" applyBorder="1" applyAlignment="1">
      <alignment vertical="center" wrapText="1"/>
    </xf>
    <xf numFmtId="0" fontId="40" fillId="0" borderId="54" xfId="3" applyFont="1" applyBorder="1" applyAlignment="1">
      <alignment vertical="center" wrapText="1"/>
    </xf>
    <xf numFmtId="0" fontId="40" fillId="0" borderId="0" xfId="3" applyFont="1" applyAlignment="1">
      <alignment vertical="center" wrapText="1"/>
    </xf>
    <xf numFmtId="0" fontId="43" fillId="0" borderId="54" xfId="3" applyFont="1" applyBorder="1" applyAlignment="1">
      <alignment vertical="center"/>
    </xf>
    <xf numFmtId="0" fontId="51" fillId="0" borderId="119" xfId="0" applyFont="1" applyBorder="1"/>
    <xf numFmtId="164" fontId="36" fillId="2" borderId="123" xfId="0" applyNumberFormat="1" applyFont="1" applyFill="1" applyBorder="1" applyAlignment="1" applyProtection="1">
      <alignment vertical="center"/>
      <protection locked="0"/>
    </xf>
    <xf numFmtId="164" fontId="36" fillId="2" borderId="124" xfId="0" applyNumberFormat="1" applyFont="1" applyFill="1" applyBorder="1" applyAlignment="1" applyProtection="1">
      <alignment vertical="center"/>
      <protection locked="0"/>
    </xf>
    <xf numFmtId="0" fontId="41" fillId="4" borderId="72" xfId="0" applyFont="1" applyFill="1" applyBorder="1" applyAlignment="1">
      <alignment horizontal="left" vertical="top"/>
    </xf>
    <xf numFmtId="164" fontId="28" fillId="2" borderId="125" xfId="0" applyNumberFormat="1" applyFont="1" applyFill="1" applyBorder="1" applyAlignment="1" applyProtection="1">
      <alignment vertical="center"/>
      <protection locked="0"/>
    </xf>
    <xf numFmtId="0" fontId="52" fillId="0" borderId="0" xfId="0" applyFont="1"/>
    <xf numFmtId="0" fontId="52" fillId="0" borderId="0" xfId="0" applyFont="1" applyAlignment="1">
      <alignment horizontal="center"/>
    </xf>
    <xf numFmtId="10" fontId="52" fillId="0" borderId="0" xfId="4" applyNumberFormat="1" applyFont="1" applyFill="1" applyBorder="1" applyAlignment="1">
      <alignment horizontal="center" vertical="center"/>
    </xf>
    <xf numFmtId="0" fontId="52" fillId="0" borderId="0" xfId="0" applyFont="1" applyAlignment="1">
      <alignment horizontal="left"/>
    </xf>
    <xf numFmtId="0" fontId="52" fillId="0" borderId="0" xfId="0" applyFont="1" applyAlignment="1">
      <alignment vertical="center"/>
    </xf>
    <xf numFmtId="0" fontId="52"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52" fillId="0" borderId="0" xfId="0" applyFont="1" applyAlignment="1">
      <alignment horizontal="center" wrapText="1"/>
    </xf>
    <xf numFmtId="10" fontId="52" fillId="0" borderId="0" xfId="4" applyNumberFormat="1" applyFont="1" applyFill="1" applyBorder="1" applyAlignment="1">
      <alignment horizontal="center"/>
    </xf>
    <xf numFmtId="10" fontId="52" fillId="0" borderId="0" xfId="0" applyNumberFormat="1" applyFont="1" applyAlignment="1">
      <alignment horizontal="center"/>
    </xf>
    <xf numFmtId="0" fontId="28" fillId="7" borderId="75" xfId="0" applyFont="1" applyFill="1" applyBorder="1" applyAlignment="1">
      <alignment horizontal="left" indent="1"/>
    </xf>
    <xf numFmtId="164" fontId="28" fillId="2" borderId="126" xfId="0" applyNumberFormat="1" applyFont="1" applyFill="1" applyBorder="1" applyAlignment="1" applyProtection="1">
      <alignment vertical="center"/>
      <protection locked="0"/>
    </xf>
    <xf numFmtId="164" fontId="28" fillId="2" borderId="127" xfId="0" applyNumberFormat="1" applyFont="1" applyFill="1" applyBorder="1" applyAlignment="1" applyProtection="1">
      <alignment vertical="center"/>
      <protection locked="0"/>
    </xf>
    <xf numFmtId="164" fontId="28" fillId="2" borderId="128" xfId="0" applyNumberFormat="1" applyFont="1" applyFill="1" applyBorder="1" applyAlignment="1" applyProtection="1">
      <alignment vertical="center"/>
      <protection locked="0"/>
    </xf>
    <xf numFmtId="0" fontId="28" fillId="0" borderId="75" xfId="0" quotePrefix="1" applyFont="1" applyBorder="1" applyAlignment="1">
      <alignment horizontal="left" vertical="center" indent="1"/>
    </xf>
    <xf numFmtId="164" fontId="29" fillId="0" borderId="85" xfId="0" applyNumberFormat="1" applyFont="1" applyBorder="1" applyAlignment="1">
      <alignment vertical="center"/>
    </xf>
    <xf numFmtId="164" fontId="29" fillId="0" borderId="84" xfId="0" applyNumberFormat="1" applyFont="1" applyBorder="1" applyAlignment="1">
      <alignment vertical="center"/>
    </xf>
    <xf numFmtId="0" fontId="39" fillId="0" borderId="75" xfId="0" applyFont="1" applyBorder="1" applyAlignment="1">
      <alignment horizontal="left" vertical="center"/>
    </xf>
    <xf numFmtId="0" fontId="36" fillId="0" borderId="75" xfId="0" applyFont="1" applyBorder="1" applyAlignment="1">
      <alignment wrapText="1"/>
    </xf>
    <xf numFmtId="0" fontId="53" fillId="0" borderId="75" xfId="0" quotePrefix="1" applyFont="1" applyBorder="1" applyAlignment="1">
      <alignment horizontal="left" indent="1"/>
    </xf>
    <xf numFmtId="164" fontId="28" fillId="2" borderId="129" xfId="0" applyNumberFormat="1" applyFont="1" applyFill="1" applyBorder="1" applyAlignment="1" applyProtection="1">
      <alignment vertical="center"/>
      <protection locked="0"/>
    </xf>
    <xf numFmtId="0" fontId="28" fillId="0" borderId="122" xfId="0" applyFont="1" applyBorder="1"/>
    <xf numFmtId="0" fontId="28" fillId="0" borderId="130" xfId="0" applyFont="1" applyBorder="1"/>
    <xf numFmtId="0" fontId="28" fillId="0" borderId="115" xfId="0" applyFont="1" applyBorder="1"/>
    <xf numFmtId="164" fontId="28" fillId="2" borderId="131" xfId="0" applyNumberFormat="1" applyFont="1" applyFill="1" applyBorder="1" applyAlignment="1" applyProtection="1">
      <alignment horizontal="right" vertical="center"/>
      <protection locked="0"/>
    </xf>
    <xf numFmtId="164" fontId="28" fillId="2" borderId="132" xfId="0" applyNumberFormat="1" applyFont="1" applyFill="1" applyBorder="1" applyAlignment="1" applyProtection="1">
      <alignment vertical="center"/>
      <protection locked="0"/>
    </xf>
    <xf numFmtId="164" fontId="28" fillId="2" borderId="133" xfId="0" applyNumberFormat="1" applyFont="1" applyFill="1" applyBorder="1" applyAlignment="1" applyProtection="1">
      <alignment vertical="center"/>
      <protection locked="0"/>
    </xf>
    <xf numFmtId="0" fontId="35" fillId="6" borderId="134" xfId="0" applyFont="1" applyFill="1" applyBorder="1" applyAlignment="1">
      <alignment horizontal="center" vertical="center" wrapText="1"/>
    </xf>
    <xf numFmtId="164" fontId="28" fillId="2" borderId="135" xfId="0" applyNumberFormat="1" applyFont="1" applyFill="1" applyBorder="1" applyAlignment="1" applyProtection="1">
      <alignment vertical="center"/>
      <protection locked="0"/>
    </xf>
    <xf numFmtId="164" fontId="28" fillId="2" borderId="136" xfId="0" applyNumberFormat="1" applyFont="1" applyFill="1" applyBorder="1" applyAlignment="1" applyProtection="1">
      <alignment vertical="center"/>
      <protection locked="0"/>
    </xf>
    <xf numFmtId="0" fontId="35" fillId="6" borderId="134" xfId="0" applyFont="1" applyFill="1" applyBorder="1" applyAlignment="1">
      <alignment horizontal="center" wrapText="1"/>
    </xf>
    <xf numFmtId="0" fontId="33" fillId="0" borderId="137" xfId="0" applyFont="1" applyBorder="1"/>
    <xf numFmtId="0" fontId="33" fillId="0" borderId="68" xfId="0" applyFont="1" applyBorder="1" applyAlignment="1">
      <alignment vertical="top"/>
    </xf>
    <xf numFmtId="14" fontId="33" fillId="0" borderId="0" xfId="0" applyNumberFormat="1" applyFont="1"/>
    <xf numFmtId="0" fontId="33" fillId="0" borderId="0" xfId="0" applyFont="1" applyAlignment="1">
      <alignment horizontal="center" vertical="center"/>
    </xf>
    <xf numFmtId="0" fontId="33" fillId="0" borderId="0" xfId="0" applyFont="1" applyAlignment="1">
      <alignment horizontal="center"/>
    </xf>
    <xf numFmtId="0" fontId="35" fillId="10" borderId="138" xfId="0" applyFont="1" applyFill="1" applyBorder="1" applyAlignment="1">
      <alignment horizontal="left" vertical="center"/>
    </xf>
    <xf numFmtId="0" fontId="35" fillId="10" borderId="139" xfId="0" applyFont="1" applyFill="1" applyBorder="1"/>
    <xf numFmtId="0" fontId="34" fillId="10" borderId="139" xfId="0" applyFont="1" applyFill="1" applyBorder="1"/>
    <xf numFmtId="0" fontId="34" fillId="10" borderId="140" xfId="0" applyFont="1" applyFill="1" applyBorder="1"/>
    <xf numFmtId="0" fontId="33" fillId="0" borderId="141" xfId="0" applyFont="1" applyBorder="1"/>
    <xf numFmtId="0" fontId="33" fillId="0" borderId="142" xfId="0" applyFont="1" applyBorder="1"/>
    <xf numFmtId="0" fontId="33" fillId="0" borderId="143" xfId="0" applyFont="1" applyBorder="1"/>
    <xf numFmtId="0" fontId="33" fillId="0" borderId="144" xfId="0" applyFont="1" applyBorder="1"/>
    <xf numFmtId="0" fontId="30" fillId="0" borderId="0" xfId="0" applyFont="1" applyAlignment="1">
      <alignment horizontal="left" vertical="center"/>
    </xf>
    <xf numFmtId="0" fontId="35" fillId="0" borderId="0" xfId="0" applyFont="1"/>
    <xf numFmtId="0" fontId="33" fillId="0" borderId="145" xfId="0" applyFont="1" applyBorder="1"/>
    <xf numFmtId="0" fontId="33" fillId="0" borderId="146" xfId="0" applyFont="1" applyBorder="1"/>
    <xf numFmtId="0" fontId="33" fillId="0" borderId="147" xfId="0" applyFont="1" applyBorder="1"/>
    <xf numFmtId="0" fontId="35" fillId="4" borderId="0" xfId="0" applyFont="1" applyFill="1"/>
    <xf numFmtId="0" fontId="35" fillId="10" borderId="148" xfId="0" applyFont="1" applyFill="1" applyBorder="1" applyAlignment="1">
      <alignment horizontal="left" vertical="center"/>
    </xf>
    <xf numFmtId="0" fontId="35" fillId="10" borderId="149" xfId="0" applyFont="1" applyFill="1" applyBorder="1"/>
    <xf numFmtId="0" fontId="34" fillId="10" borderId="149" xfId="0" applyFont="1" applyFill="1" applyBorder="1"/>
    <xf numFmtId="0" fontId="35" fillId="10" borderId="149" xfId="0" applyFont="1" applyFill="1" applyBorder="1" applyAlignment="1">
      <alignment horizontal="center" vertical="center" wrapText="1"/>
    </xf>
    <xf numFmtId="0" fontId="35" fillId="10" borderId="149" xfId="0" applyFont="1" applyFill="1" applyBorder="1" applyAlignment="1">
      <alignment horizontal="center" vertical="center"/>
    </xf>
    <xf numFmtId="0" fontId="34" fillId="10" borderId="150" xfId="0" applyFont="1" applyFill="1" applyBorder="1"/>
    <xf numFmtId="0" fontId="33" fillId="0" borderId="151" xfId="0" applyFont="1" applyBorder="1"/>
    <xf numFmtId="0" fontId="33" fillId="0" borderId="152" xfId="0" applyFont="1" applyBorder="1"/>
    <xf numFmtId="0" fontId="33" fillId="0" borderId="140" xfId="0" applyFont="1" applyBorder="1"/>
    <xf numFmtId="0" fontId="35" fillId="10" borderId="151" xfId="0" applyFont="1" applyFill="1" applyBorder="1" applyAlignment="1">
      <alignment horizontal="left" vertical="center"/>
    </xf>
    <xf numFmtId="0" fontId="35" fillId="10" borderId="152" xfId="0" applyFont="1" applyFill="1" applyBorder="1"/>
    <xf numFmtId="0" fontId="34" fillId="10" borderId="152" xfId="0" applyFont="1" applyFill="1" applyBorder="1"/>
    <xf numFmtId="0" fontId="34" fillId="10" borderId="152" xfId="0" applyFont="1" applyFill="1" applyBorder="1" applyAlignment="1">
      <alignment horizontal="center"/>
    </xf>
    <xf numFmtId="0" fontId="33" fillId="0" borderId="153" xfId="0" applyFont="1" applyBorder="1"/>
    <xf numFmtId="0" fontId="51" fillId="0" borderId="137" xfId="0" applyFont="1" applyBorder="1"/>
    <xf numFmtId="0" fontId="0" fillId="3" borderId="115" xfId="0" applyFill="1" applyBorder="1"/>
    <xf numFmtId="10" fontId="52" fillId="0" borderId="0" xfId="4" applyNumberFormat="1" applyFont="1" applyFill="1" applyBorder="1"/>
    <xf numFmtId="10" fontId="52" fillId="0" borderId="0" xfId="4" applyNumberFormat="1" applyFont="1" applyFill="1" applyBorder="1" applyAlignment="1">
      <alignment horizontal="right"/>
    </xf>
    <xf numFmtId="10" fontId="22" fillId="0" borderId="0" xfId="4" applyNumberFormat="1" applyFont="1" applyFill="1" applyBorder="1"/>
    <xf numFmtId="10" fontId="22" fillId="0" borderId="0" xfId="4" applyNumberFormat="1" applyFont="1" applyFill="1" applyBorder="1" applyAlignment="1">
      <alignment horizontal="right"/>
    </xf>
    <xf numFmtId="0" fontId="52" fillId="4" borderId="0" xfId="0" applyFont="1" applyFill="1" applyAlignment="1">
      <alignment horizontal="left"/>
    </xf>
    <xf numFmtId="0" fontId="52" fillId="0" borderId="0" xfId="0" applyFont="1" applyAlignment="1">
      <alignment horizontal="left" vertical="center"/>
    </xf>
    <xf numFmtId="10" fontId="22" fillId="0" borderId="0" xfId="4" applyNumberFormat="1" applyFont="1" applyFill="1" applyBorder="1" applyAlignment="1">
      <alignment horizontal="center" vertical="center"/>
    </xf>
    <xf numFmtId="0" fontId="28" fillId="4" borderId="137" xfId="0" applyFont="1" applyFill="1" applyBorder="1" applyAlignment="1">
      <alignment horizontal="left" indent="1"/>
    </xf>
    <xf numFmtId="0" fontId="35" fillId="10" borderId="139" xfId="0" applyFont="1" applyFill="1" applyBorder="1" applyAlignment="1">
      <alignment horizontal="center" vertical="center" wrapText="1"/>
    </xf>
    <xf numFmtId="0" fontId="35" fillId="10" borderId="139" xfId="0" applyFont="1" applyFill="1" applyBorder="1" applyAlignment="1">
      <alignment horizontal="center" vertical="center"/>
    </xf>
    <xf numFmtId="0" fontId="34" fillId="10" borderId="154" xfId="0" applyFont="1" applyFill="1" applyBorder="1"/>
    <xf numFmtId="0" fontId="35" fillId="0" borderId="0" xfId="0" applyFont="1" applyAlignment="1">
      <alignment horizontal="center" vertical="center"/>
    </xf>
    <xf numFmtId="164" fontId="28" fillId="2" borderId="116" xfId="0" applyNumberFormat="1" applyFont="1" applyFill="1" applyBorder="1" applyAlignment="1" applyProtection="1">
      <alignment vertical="center"/>
      <protection locked="0"/>
    </xf>
    <xf numFmtId="164" fontId="28" fillId="0" borderId="0" xfId="0" applyNumberFormat="1" applyFont="1" applyAlignment="1" applyProtection="1">
      <alignment vertical="center"/>
      <protection locked="0"/>
    </xf>
    <xf numFmtId="0" fontId="35" fillId="0" borderId="143" xfId="0" applyFont="1" applyBorder="1"/>
    <xf numFmtId="0" fontId="34" fillId="0" borderId="143" xfId="0" applyFont="1" applyBorder="1"/>
    <xf numFmtId="0" fontId="35" fillId="0" borderId="143" xfId="0" applyFont="1" applyBorder="1" applyAlignment="1">
      <alignment horizontal="center" vertical="center"/>
    </xf>
    <xf numFmtId="0" fontId="33" fillId="0" borderId="155" xfId="0" applyFont="1" applyBorder="1"/>
    <xf numFmtId="0" fontId="30" fillId="0" borderId="156" xfId="0" applyFont="1" applyBorder="1" applyAlignment="1">
      <alignment horizontal="left" vertical="center"/>
    </xf>
    <xf numFmtId="0" fontId="35" fillId="0" borderId="157" xfId="0" applyFont="1" applyBorder="1"/>
    <xf numFmtId="0" fontId="34" fillId="0" borderId="157" xfId="0" applyFont="1" applyBorder="1"/>
    <xf numFmtId="0" fontId="35" fillId="0" borderId="157" xfId="0" applyFont="1" applyBorder="1" applyAlignment="1">
      <alignment horizontal="center" vertical="center"/>
    </xf>
    <xf numFmtId="0" fontId="34" fillId="0" borderId="158" xfId="0" applyFont="1" applyBorder="1"/>
    <xf numFmtId="0" fontId="33" fillId="0" borderId="159" xfId="0" applyFont="1" applyBorder="1"/>
    <xf numFmtId="0" fontId="35" fillId="0" borderId="155" xfId="0" applyFont="1" applyBorder="1"/>
    <xf numFmtId="0" fontId="34" fillId="0" borderId="155" xfId="0" applyFont="1" applyBorder="1"/>
    <xf numFmtId="0" fontId="35" fillId="0" borderId="155" xfId="0" applyFont="1" applyBorder="1" applyAlignment="1">
      <alignment horizontal="center" vertical="center"/>
    </xf>
    <xf numFmtId="0" fontId="34" fillId="0" borderId="160" xfId="0" applyFont="1" applyBorder="1"/>
    <xf numFmtId="0" fontId="33" fillId="0" borderId="160" xfId="0" applyFont="1" applyBorder="1"/>
    <xf numFmtId="0" fontId="33" fillId="0" borderId="161" xfId="0" applyFont="1" applyBorder="1"/>
    <xf numFmtId="0" fontId="0" fillId="3" borderId="137" xfId="0" applyFill="1" applyBorder="1"/>
    <xf numFmtId="0" fontId="35" fillId="10" borderId="149" xfId="0" applyFont="1" applyFill="1" applyBorder="1" applyAlignment="1">
      <alignment horizontal="left" vertical="center"/>
    </xf>
    <xf numFmtId="0" fontId="33" fillId="0" borderId="162" xfId="0" applyFont="1" applyBorder="1"/>
    <xf numFmtId="0" fontId="33" fillId="0" borderId="163" xfId="0" applyFont="1" applyBorder="1"/>
    <xf numFmtId="0" fontId="33" fillId="0" borderId="164" xfId="0" applyFont="1" applyBorder="1"/>
    <xf numFmtId="0" fontId="33" fillId="0" borderId="165" xfId="0" applyFont="1" applyBorder="1"/>
    <xf numFmtId="0" fontId="33" fillId="4" borderId="146" xfId="0" applyFont="1" applyFill="1" applyBorder="1"/>
    <xf numFmtId="0" fontId="33" fillId="4" borderId="166" xfId="0" applyFont="1" applyFill="1" applyBorder="1"/>
    <xf numFmtId="0" fontId="33" fillId="4" borderId="115" xfId="0" applyFont="1" applyFill="1" applyBorder="1"/>
    <xf numFmtId="0" fontId="33" fillId="4" borderId="147" xfId="0" applyFont="1" applyFill="1" applyBorder="1"/>
    <xf numFmtId="0" fontId="33" fillId="0" borderId="167" xfId="0" applyFont="1" applyBorder="1"/>
    <xf numFmtId="0" fontId="33" fillId="0" borderId="168" xfId="0" applyFont="1" applyBorder="1"/>
    <xf numFmtId="0" fontId="30" fillId="0" borderId="169" xfId="0" applyFont="1" applyBorder="1" applyAlignment="1">
      <alignment horizontal="left" vertical="center"/>
    </xf>
    <xf numFmtId="0" fontId="35" fillId="0" borderId="170" xfId="0" applyFont="1" applyBorder="1"/>
    <xf numFmtId="0" fontId="34" fillId="0" borderId="170" xfId="0" applyFont="1" applyBorder="1"/>
    <xf numFmtId="0" fontId="35" fillId="0" borderId="171" xfId="0" applyFont="1" applyBorder="1" applyAlignment="1">
      <alignment horizontal="center" vertical="center" wrapText="1"/>
    </xf>
    <xf numFmtId="0" fontId="35" fillId="0" borderId="170" xfId="0" applyFont="1" applyBorder="1" applyAlignment="1">
      <alignment horizontal="center" vertical="center"/>
    </xf>
    <xf numFmtId="0" fontId="34" fillId="0" borderId="172" xfId="0" applyFont="1" applyBorder="1"/>
    <xf numFmtId="0" fontId="33" fillId="0" borderId="173" xfId="0" applyFont="1" applyBorder="1"/>
    <xf numFmtId="0" fontId="33" fillId="4" borderId="143" xfId="0" applyFont="1" applyFill="1" applyBorder="1"/>
    <xf numFmtId="0" fontId="30" fillId="0" borderId="75" xfId="0" applyFont="1" applyBorder="1" applyAlignment="1">
      <alignment horizontal="left"/>
    </xf>
    <xf numFmtId="164" fontId="29" fillId="0" borderId="108" xfId="0" applyNumberFormat="1" applyFont="1" applyBorder="1" applyAlignment="1">
      <alignment vertical="center"/>
    </xf>
    <xf numFmtId="0" fontId="28" fillId="11" borderId="0" xfId="0" applyFont="1" applyFill="1"/>
    <xf numFmtId="0" fontId="52" fillId="11" borderId="0" xfId="0" applyFont="1" applyFill="1" applyAlignment="1">
      <alignment horizontal="left"/>
    </xf>
    <xf numFmtId="0" fontId="52" fillId="11" borderId="0" xfId="0" applyFont="1" applyFill="1"/>
    <xf numFmtId="0" fontId="52" fillId="11" borderId="0" xfId="0" applyFont="1" applyFill="1" applyAlignment="1">
      <alignment horizontal="center"/>
    </xf>
    <xf numFmtId="10" fontId="22" fillId="11" borderId="0" xfId="4" applyNumberFormat="1" applyFont="1" applyFill="1" applyBorder="1"/>
    <xf numFmtId="10" fontId="52" fillId="11" borderId="0" xfId="4" applyNumberFormat="1" applyFont="1" applyFill="1" applyBorder="1" applyAlignment="1">
      <alignment horizontal="center" vertical="center"/>
    </xf>
    <xf numFmtId="0" fontId="52" fillId="11" borderId="0" xfId="0" applyFont="1" applyFill="1" applyAlignment="1">
      <alignment horizontal="left" vertical="center"/>
    </xf>
    <xf numFmtId="0" fontId="52" fillId="11" borderId="0" xfId="0" applyFont="1" applyFill="1" applyAlignment="1">
      <alignment horizontal="center" vertical="center"/>
    </xf>
    <xf numFmtId="10" fontId="22" fillId="11" borderId="0" xfId="4" applyNumberFormat="1" applyFont="1" applyFill="1" applyBorder="1" applyAlignment="1">
      <alignment horizontal="right"/>
    </xf>
    <xf numFmtId="10" fontId="52" fillId="11" borderId="0" xfId="4" applyNumberFormat="1" applyFont="1" applyFill="1" applyBorder="1"/>
    <xf numFmtId="10" fontId="52" fillId="11" borderId="0" xfId="4" applyNumberFormat="1" applyFont="1" applyFill="1" applyBorder="1" applyAlignment="1">
      <alignment horizontal="right"/>
    </xf>
    <xf numFmtId="0" fontId="48" fillId="11" borderId="0" xfId="0" applyFont="1" applyFill="1"/>
    <xf numFmtId="0" fontId="0" fillId="11" borderId="0" xfId="0" applyFill="1"/>
    <xf numFmtId="0" fontId="0" fillId="11" borderId="0" xfId="0" applyFill="1" applyAlignment="1">
      <alignment vertical="center" wrapText="1"/>
    </xf>
    <xf numFmtId="164" fontId="29" fillId="2" borderId="116" xfId="0" applyNumberFormat="1" applyFont="1" applyFill="1" applyBorder="1" applyAlignment="1" applyProtection="1">
      <alignment vertical="center"/>
      <protection locked="0"/>
    </xf>
    <xf numFmtId="164" fontId="29" fillId="2" borderId="124" xfId="0" applyNumberFormat="1" applyFont="1" applyFill="1" applyBorder="1" applyAlignment="1" applyProtection="1">
      <alignment vertical="center"/>
      <protection locked="0"/>
    </xf>
    <xf numFmtId="0" fontId="35" fillId="10" borderId="174" xfId="0" applyFont="1" applyFill="1" applyBorder="1"/>
    <xf numFmtId="0" fontId="33" fillId="10" borderId="174" xfId="0" applyFont="1" applyFill="1" applyBorder="1"/>
    <xf numFmtId="0" fontId="33" fillId="10" borderId="175" xfId="0" applyFont="1" applyFill="1" applyBorder="1"/>
    <xf numFmtId="0" fontId="35" fillId="10" borderId="176" xfId="0" applyFont="1" applyFill="1" applyBorder="1"/>
    <xf numFmtId="0" fontId="35" fillId="4" borderId="145" xfId="0" applyFont="1" applyFill="1" applyBorder="1"/>
    <xf numFmtId="0" fontId="35" fillId="4" borderId="146" xfId="0" applyFont="1" applyFill="1" applyBorder="1"/>
    <xf numFmtId="0" fontId="35" fillId="10" borderId="177" xfId="0" applyFont="1" applyFill="1" applyBorder="1" applyAlignment="1">
      <alignment horizontal="center" vertical="center" wrapText="1"/>
    </xf>
    <xf numFmtId="0" fontId="35" fillId="10" borderId="178" xfId="0" applyFont="1" applyFill="1" applyBorder="1" applyAlignment="1">
      <alignment horizontal="center" vertical="center" wrapText="1"/>
    </xf>
    <xf numFmtId="0" fontId="51" fillId="4" borderId="0" xfId="0" applyFont="1" applyFill="1"/>
    <xf numFmtId="0" fontId="39" fillId="4" borderId="0" xfId="0" applyFont="1" applyFill="1"/>
    <xf numFmtId="0" fontId="39" fillId="4" borderId="0" xfId="0" applyFont="1" applyFill="1" applyAlignment="1">
      <alignment horizontal="right"/>
    </xf>
    <xf numFmtId="0" fontId="33" fillId="0" borderId="143" xfId="0" quotePrefix="1" applyFont="1" applyBorder="1"/>
    <xf numFmtId="0" fontId="33" fillId="0" borderId="179" xfId="0" applyFont="1" applyBorder="1"/>
    <xf numFmtId="0" fontId="33" fillId="0" borderId="180" xfId="0" applyFont="1" applyBorder="1"/>
    <xf numFmtId="0" fontId="33" fillId="0" borderId="181" xfId="0" applyFont="1" applyBorder="1"/>
    <xf numFmtId="0" fontId="0" fillId="12" borderId="0" xfId="0" applyFill="1"/>
    <xf numFmtId="0" fontId="30" fillId="0" borderId="0" xfId="0" applyFont="1"/>
    <xf numFmtId="0" fontId="54" fillId="4" borderId="0" xfId="0" applyFont="1" applyFill="1"/>
    <xf numFmtId="0" fontId="55" fillId="4" borderId="0" xfId="0" applyFont="1" applyFill="1"/>
    <xf numFmtId="0" fontId="54" fillId="12" borderId="0" xfId="0" applyFont="1" applyFill="1"/>
    <xf numFmtId="0" fontId="54" fillId="0" borderId="0" xfId="0" applyFont="1"/>
    <xf numFmtId="0" fontId="55" fillId="4" borderId="0" xfId="0" applyFont="1" applyFill="1" applyAlignment="1">
      <alignment horizontal="center"/>
    </xf>
    <xf numFmtId="0" fontId="56" fillId="4" borderId="0" xfId="0" applyFont="1" applyFill="1" applyAlignment="1">
      <alignment vertical="top" wrapText="1"/>
    </xf>
    <xf numFmtId="0" fontId="56" fillId="12" borderId="0" xfId="0" applyFont="1" applyFill="1" applyAlignment="1">
      <alignment vertical="top" wrapText="1"/>
    </xf>
    <xf numFmtId="0" fontId="54" fillId="4" borderId="0" xfId="0" applyFont="1" applyFill="1" applyAlignment="1">
      <alignment horizontal="left"/>
    </xf>
    <xf numFmtId="0" fontId="54" fillId="4" borderId="0" xfId="0" applyFont="1" applyFill="1" applyAlignment="1">
      <alignment horizontal="left" vertical="center"/>
    </xf>
    <xf numFmtId="14" fontId="54" fillId="4" borderId="116" xfId="0" applyNumberFormat="1" applyFont="1" applyFill="1" applyBorder="1" applyAlignment="1">
      <alignment horizontal="center" vertical="center"/>
    </xf>
    <xf numFmtId="0" fontId="54" fillId="4" borderId="0" xfId="0" applyFont="1" applyFill="1" applyAlignment="1">
      <alignment horizontal="left" vertical="center" wrapText="1"/>
    </xf>
    <xf numFmtId="0" fontId="54" fillId="4" borderId="116" xfId="0" applyFont="1" applyFill="1" applyBorder="1" applyAlignment="1">
      <alignment horizontal="center" vertical="center"/>
    </xf>
    <xf numFmtId="0" fontId="54" fillId="4" borderId="0" xfId="0" applyFont="1" applyFill="1" applyAlignment="1">
      <alignment vertical="center" wrapText="1"/>
    </xf>
    <xf numFmtId="0" fontId="57" fillId="4" borderId="0" xfId="0" applyFont="1" applyFill="1" applyAlignment="1">
      <alignment horizontal="left" vertical="center"/>
    </xf>
    <xf numFmtId="0" fontId="57" fillId="4" borderId="0" xfId="0" applyFont="1" applyFill="1" applyAlignment="1">
      <alignment horizontal="left" vertical="center" wrapText="1"/>
    </xf>
    <xf numFmtId="0" fontId="58" fillId="12" borderId="0" xfId="0" applyFont="1" applyFill="1"/>
    <xf numFmtId="0" fontId="54" fillId="12" borderId="0" xfId="0" applyFont="1" applyFill="1" applyAlignment="1">
      <alignment wrapText="1"/>
    </xf>
    <xf numFmtId="0" fontId="54" fillId="4" borderId="117" xfId="0" applyFont="1" applyFill="1" applyBorder="1" applyAlignment="1">
      <alignment horizontal="center" vertical="center"/>
    </xf>
    <xf numFmtId="0" fontId="23" fillId="4" borderId="0" xfId="0" applyFont="1" applyFill="1" applyAlignment="1">
      <alignment horizontal="left" vertical="center"/>
    </xf>
    <xf numFmtId="0" fontId="56" fillId="4" borderId="0" xfId="0" applyFont="1" applyFill="1" applyAlignment="1">
      <alignment horizontal="left" vertical="center"/>
    </xf>
    <xf numFmtId="0" fontId="54" fillId="4" borderId="0" xfId="0" applyFont="1" applyFill="1" applyAlignment="1">
      <alignment horizontal="right"/>
    </xf>
    <xf numFmtId="0" fontId="59" fillId="4" borderId="0" xfId="0" applyFont="1" applyFill="1" applyAlignment="1">
      <alignment horizontal="left" vertical="center"/>
    </xf>
    <xf numFmtId="0" fontId="54" fillId="4" borderId="0" xfId="0" applyFont="1" applyFill="1" applyAlignment="1">
      <alignment wrapText="1"/>
    </xf>
    <xf numFmtId="0" fontId="54" fillId="4" borderId="0" xfId="0" applyFont="1" applyFill="1" applyAlignment="1">
      <alignment horizontal="center"/>
    </xf>
    <xf numFmtId="0" fontId="54" fillId="4" borderId="6" xfId="0" applyFont="1" applyFill="1" applyBorder="1"/>
    <xf numFmtId="0" fontId="54" fillId="13" borderId="7" xfId="0" applyFont="1" applyFill="1" applyBorder="1" applyAlignment="1">
      <alignment horizontal="center" vertical="center" wrapText="1"/>
    </xf>
    <xf numFmtId="0" fontId="54" fillId="13" borderId="8" xfId="0" applyFont="1" applyFill="1" applyBorder="1" applyAlignment="1">
      <alignment horizontal="center" vertical="center" wrapText="1"/>
    </xf>
    <xf numFmtId="0" fontId="54" fillId="13" borderId="9" xfId="0" applyFont="1" applyFill="1" applyBorder="1" applyAlignment="1">
      <alignment horizontal="center" vertical="center" wrapText="1"/>
    </xf>
    <xf numFmtId="0" fontId="54" fillId="0" borderId="3" xfId="0" applyFont="1" applyBorder="1"/>
    <xf numFmtId="49" fontId="23" fillId="0" borderId="1" xfId="0" applyNumberFormat="1" applyFont="1" applyBorder="1" applyProtection="1">
      <protection locked="0"/>
    </xf>
    <xf numFmtId="49" fontId="23" fillId="0" borderId="1" xfId="0" applyNumberFormat="1" applyFont="1" applyBorder="1"/>
    <xf numFmtId="2" fontId="23" fillId="0" borderId="1" xfId="0" applyNumberFormat="1" applyFont="1" applyBorder="1" applyProtection="1">
      <protection locked="0"/>
    </xf>
    <xf numFmtId="0" fontId="54" fillId="0" borderId="11" xfId="0" applyFont="1" applyBorder="1"/>
    <xf numFmtId="49" fontId="23" fillId="0" borderId="12" xfId="0" applyNumberFormat="1" applyFont="1" applyBorder="1" applyProtection="1">
      <protection locked="0"/>
    </xf>
    <xf numFmtId="49" fontId="23" fillId="0" borderId="12" xfId="0" applyNumberFormat="1" applyFont="1" applyBorder="1"/>
    <xf numFmtId="2" fontId="23" fillId="0" borderId="12" xfId="0" applyNumberFormat="1" applyFont="1" applyBorder="1" applyProtection="1">
      <protection locked="0"/>
    </xf>
    <xf numFmtId="2" fontId="23" fillId="0" borderId="2" xfId="0" applyNumberFormat="1" applyFont="1" applyBorder="1" applyProtection="1">
      <protection locked="0"/>
    </xf>
    <xf numFmtId="49" fontId="23" fillId="0" borderId="0" xfId="0" applyNumberFormat="1" applyFont="1"/>
    <xf numFmtId="2" fontId="56" fillId="14" borderId="14" xfId="0" applyNumberFormat="1" applyFont="1" applyFill="1" applyBorder="1"/>
    <xf numFmtId="2" fontId="23" fillId="0" borderId="15" xfId="0" applyNumberFormat="1" applyFont="1" applyBorder="1"/>
    <xf numFmtId="2" fontId="56" fillId="14" borderId="16" xfId="0" applyNumberFormat="1" applyFont="1" applyFill="1" applyBorder="1"/>
    <xf numFmtId="2" fontId="23" fillId="0" borderId="17" xfId="0" applyNumberFormat="1" applyFont="1" applyBorder="1"/>
    <xf numFmtId="0" fontId="61" fillId="0" borderId="0" xfId="0" applyFont="1"/>
    <xf numFmtId="0" fontId="61" fillId="12" borderId="0" xfId="0" applyFont="1" applyFill="1"/>
    <xf numFmtId="0" fontId="47" fillId="0" borderId="0" xfId="0" applyFont="1"/>
    <xf numFmtId="0" fontId="56" fillId="4" borderId="0" xfId="0" applyFont="1" applyFill="1"/>
    <xf numFmtId="0" fontId="54" fillId="4" borderId="0" xfId="0" applyFont="1" applyFill="1" applyAlignment="1">
      <alignment vertical="center"/>
    </xf>
    <xf numFmtId="0" fontId="54" fillId="4" borderId="42" xfId="0" applyFont="1" applyFill="1" applyBorder="1" applyAlignment="1">
      <alignment vertical="center"/>
    </xf>
    <xf numFmtId="0" fontId="59" fillId="4" borderId="0" xfId="0" applyFont="1" applyFill="1"/>
    <xf numFmtId="0" fontId="62" fillId="4" borderId="0" xfId="0" applyFont="1" applyFill="1"/>
    <xf numFmtId="0" fontId="49" fillId="0" borderId="0" xfId="0" applyFont="1" applyAlignment="1">
      <alignment vertical="center"/>
    </xf>
    <xf numFmtId="0" fontId="0" fillId="0" borderId="0" xfId="0" applyAlignment="1">
      <alignment vertical="center"/>
    </xf>
    <xf numFmtId="0" fontId="60" fillId="0" borderId="0" xfId="0" applyFont="1" applyAlignment="1">
      <alignment vertical="center"/>
    </xf>
    <xf numFmtId="0" fontId="63" fillId="4" borderId="0" xfId="0" applyFont="1" applyFill="1" applyAlignment="1">
      <alignment horizontal="left" vertical="center"/>
    </xf>
    <xf numFmtId="0" fontId="54" fillId="0" borderId="0" xfId="0" applyFont="1" applyAlignment="1">
      <alignment horizontal="left" vertical="center"/>
    </xf>
    <xf numFmtId="0" fontId="54" fillId="14" borderId="8" xfId="0" applyFont="1" applyFill="1" applyBorder="1" applyAlignment="1">
      <alignment horizontal="center" vertical="center" wrapText="1"/>
    </xf>
    <xf numFmtId="0" fontId="54" fillId="0" borderId="1" xfId="0" applyFont="1" applyBorder="1"/>
    <xf numFmtId="0" fontId="54" fillId="0" borderId="1" xfId="0" applyFont="1" applyBorder="1" applyProtection="1">
      <protection locked="0"/>
    </xf>
    <xf numFmtId="14" fontId="54" fillId="0" borderId="1" xfId="0" applyNumberFormat="1" applyFont="1" applyBorder="1" applyProtection="1">
      <protection locked="0"/>
    </xf>
    <xf numFmtId="0" fontId="54" fillId="4" borderId="0" xfId="0" applyFont="1" applyFill="1" applyProtection="1">
      <protection locked="0" hidden="1"/>
    </xf>
    <xf numFmtId="0" fontId="54" fillId="0" borderId="0" xfId="0" applyFont="1" applyProtection="1">
      <protection locked="0" hidden="1"/>
    </xf>
    <xf numFmtId="0" fontId="0" fillId="0" borderId="0" xfId="0" applyProtection="1">
      <protection locked="0" hidden="1"/>
    </xf>
    <xf numFmtId="0" fontId="54" fillId="4" borderId="68" xfId="0" applyFont="1" applyFill="1" applyBorder="1" applyAlignment="1">
      <alignment horizontal="left" vertical="top" wrapText="1"/>
    </xf>
    <xf numFmtId="0" fontId="64" fillId="0" borderId="0" xfId="0" applyFont="1"/>
    <xf numFmtId="0" fontId="34" fillId="0" borderId="115" xfId="0" applyFont="1" applyBorder="1"/>
    <xf numFmtId="0" fontId="34" fillId="0" borderId="144" xfId="0" applyFont="1" applyBorder="1"/>
    <xf numFmtId="0" fontId="35" fillId="0" borderId="208" xfId="0" applyFont="1" applyBorder="1" applyAlignment="1">
      <alignment horizontal="center" vertical="center" wrapText="1"/>
    </xf>
    <xf numFmtId="0" fontId="35" fillId="0" borderId="209" xfId="0" applyFont="1" applyBorder="1" applyAlignment="1">
      <alignment horizontal="center" vertical="center"/>
    </xf>
    <xf numFmtId="0" fontId="35" fillId="10" borderId="210" xfId="0" applyFont="1" applyFill="1" applyBorder="1" applyAlignment="1">
      <alignment horizontal="center" vertical="center" wrapText="1"/>
    </xf>
    <xf numFmtId="0" fontId="35" fillId="10" borderId="210" xfId="0" applyFont="1" applyFill="1" applyBorder="1" applyAlignment="1">
      <alignment horizontal="center" vertical="center"/>
    </xf>
    <xf numFmtId="0" fontId="30" fillId="0" borderId="142" xfId="0" applyFont="1" applyBorder="1" applyAlignment="1">
      <alignment horizontal="left" vertical="center"/>
    </xf>
    <xf numFmtId="0" fontId="35" fillId="10" borderId="211" xfId="0" applyFont="1" applyFill="1" applyBorder="1" applyAlignment="1">
      <alignment horizontal="left" vertical="center"/>
    </xf>
    <xf numFmtId="0" fontId="35" fillId="10" borderId="210" xfId="0" applyFont="1" applyFill="1" applyBorder="1"/>
    <xf numFmtId="0" fontId="34" fillId="10" borderId="210" xfId="0" applyFont="1" applyFill="1" applyBorder="1"/>
    <xf numFmtId="0" fontId="34" fillId="10" borderId="212" xfId="0" applyFont="1" applyFill="1" applyBorder="1"/>
    <xf numFmtId="164" fontId="28" fillId="0" borderId="216" xfId="0" applyNumberFormat="1" applyFont="1" applyBorder="1" applyAlignment="1" applyProtection="1">
      <alignment vertical="center"/>
      <protection locked="0"/>
    </xf>
    <xf numFmtId="0" fontId="33" fillId="0" borderId="221" xfId="0" applyFont="1" applyBorder="1"/>
    <xf numFmtId="0" fontId="35" fillId="0" borderId="222" xfId="0" applyFont="1" applyBorder="1"/>
    <xf numFmtId="0" fontId="34" fillId="0" borderId="222" xfId="0" applyFont="1" applyBorder="1"/>
    <xf numFmtId="0" fontId="35" fillId="0" borderId="222" xfId="0" applyFont="1" applyBorder="1" applyAlignment="1">
      <alignment horizontal="center" vertical="center"/>
    </xf>
    <xf numFmtId="0" fontId="34" fillId="0" borderId="224" xfId="0" applyFont="1" applyBorder="1"/>
    <xf numFmtId="164" fontId="28" fillId="0" borderId="226" xfId="0" applyNumberFormat="1" applyFont="1" applyBorder="1" applyAlignment="1" applyProtection="1">
      <alignment vertical="center"/>
      <protection locked="0"/>
    </xf>
    <xf numFmtId="0" fontId="0" fillId="3" borderId="227" xfId="0" applyFill="1" applyBorder="1"/>
    <xf numFmtId="0" fontId="73" fillId="16" borderId="31" xfId="0" applyFont="1" applyFill="1" applyBorder="1"/>
    <xf numFmtId="0" fontId="73" fillId="18" borderId="32" xfId="0" applyFont="1" applyFill="1" applyBorder="1"/>
    <xf numFmtId="0" fontId="73" fillId="19" borderId="32" xfId="0" applyFont="1" applyFill="1" applyBorder="1"/>
    <xf numFmtId="0" fontId="75" fillId="20" borderId="33" xfId="0" applyFont="1" applyFill="1" applyBorder="1"/>
    <xf numFmtId="0" fontId="73" fillId="21" borderId="33" xfId="0" applyFont="1" applyFill="1" applyBorder="1"/>
    <xf numFmtId="0" fontId="73" fillId="22" borderId="32" xfId="0" applyFont="1" applyFill="1" applyBorder="1"/>
    <xf numFmtId="0" fontId="73" fillId="23" borderId="32" xfId="0" applyFont="1" applyFill="1" applyBorder="1"/>
    <xf numFmtId="0" fontId="74" fillId="24" borderId="32" xfId="0" applyFont="1" applyFill="1" applyBorder="1"/>
    <xf numFmtId="0" fontId="73" fillId="25" borderId="32" xfId="0" applyFont="1" applyFill="1" applyBorder="1"/>
    <xf numFmtId="0" fontId="73" fillId="26" borderId="33" xfId="0" applyFont="1" applyFill="1" applyBorder="1"/>
    <xf numFmtId="0" fontId="73" fillId="27" borderId="32" xfId="0" applyFont="1" applyFill="1" applyBorder="1"/>
    <xf numFmtId="0" fontId="74" fillId="28" borderId="32" xfId="0" applyFont="1" applyFill="1" applyBorder="1"/>
    <xf numFmtId="0" fontId="73" fillId="18" borderId="0" xfId="0" applyFont="1" applyFill="1"/>
    <xf numFmtId="0" fontId="33" fillId="0" borderId="230" xfId="0" applyFont="1" applyBorder="1"/>
    <xf numFmtId="0" fontId="33" fillId="0" borderId="229" xfId="0" applyFont="1" applyBorder="1"/>
    <xf numFmtId="0" fontId="33" fillId="0" borderId="232" xfId="0" applyFont="1" applyBorder="1"/>
    <xf numFmtId="0" fontId="33" fillId="0" borderId="233" xfId="0" applyFont="1" applyBorder="1"/>
    <xf numFmtId="0" fontId="33" fillId="0" borderId="234" xfId="0" applyFont="1" applyBorder="1"/>
    <xf numFmtId="0" fontId="33" fillId="0" borderId="236" xfId="0" applyFont="1" applyBorder="1"/>
    <xf numFmtId="0" fontId="74" fillId="17" borderId="32" xfId="0" applyFont="1" applyFill="1" applyBorder="1"/>
    <xf numFmtId="166" fontId="33" fillId="2" borderId="116" xfId="0" applyNumberFormat="1" applyFont="1" applyFill="1" applyBorder="1" applyAlignment="1">
      <alignment horizontal="center" vertical="center"/>
    </xf>
    <xf numFmtId="166" fontId="33" fillId="2" borderId="116" xfId="0" applyNumberFormat="1" applyFont="1" applyFill="1" applyBorder="1" applyAlignment="1" applyProtection="1">
      <alignment horizontal="center" vertical="center"/>
      <protection locked="0"/>
    </xf>
    <xf numFmtId="0" fontId="30" fillId="2" borderId="116" xfId="0" applyFont="1" applyFill="1" applyBorder="1" applyAlignment="1" applyProtection="1">
      <alignment horizontal="left" vertical="center"/>
      <protection locked="0"/>
    </xf>
    <xf numFmtId="0" fontId="54" fillId="4" borderId="0" xfId="0" applyFont="1" applyFill="1" applyAlignment="1">
      <alignment horizontal="center" vertical="center"/>
    </xf>
    <xf numFmtId="0" fontId="76" fillId="4" borderId="0" xfId="0" applyFont="1" applyFill="1"/>
    <xf numFmtId="2" fontId="23" fillId="0" borderId="1" xfId="0" applyNumberFormat="1" applyFont="1" applyBorder="1"/>
    <xf numFmtId="2" fontId="23" fillId="0" borderId="10" xfId="0" applyNumberFormat="1" applyFont="1" applyBorder="1" applyProtection="1">
      <protection locked="0"/>
    </xf>
    <xf numFmtId="2" fontId="23" fillId="0" borderId="13" xfId="0" applyNumberFormat="1" applyFont="1" applyBorder="1" applyProtection="1">
      <protection locked="0"/>
    </xf>
    <xf numFmtId="0" fontId="59" fillId="12" borderId="0" xfId="0" applyFont="1" applyFill="1"/>
    <xf numFmtId="0" fontId="62" fillId="12" borderId="0" xfId="0" applyFont="1" applyFill="1"/>
    <xf numFmtId="0" fontId="30" fillId="4" borderId="235" xfId="0" applyFont="1" applyFill="1" applyBorder="1" applyAlignment="1">
      <alignment horizontal="left" vertical="center" wrapText="1"/>
    </xf>
    <xf numFmtId="0" fontId="30" fillId="4" borderId="235" xfId="0" applyFont="1" applyFill="1" applyBorder="1" applyAlignment="1">
      <alignment horizontal="left" vertical="center"/>
    </xf>
    <xf numFmtId="0" fontId="33" fillId="0" borderId="228" xfId="0" applyFont="1" applyBorder="1" applyAlignment="1">
      <alignment horizontal="left" vertical="center" wrapText="1"/>
    </xf>
    <xf numFmtId="0" fontId="33" fillId="0" borderId="229" xfId="0" applyFont="1" applyBorder="1" applyAlignment="1">
      <alignment horizontal="left" vertical="center" wrapText="1"/>
    </xf>
    <xf numFmtId="0" fontId="30" fillId="0" borderId="137" xfId="0" applyFont="1" applyBorder="1" applyAlignment="1">
      <alignment horizontal="center" wrapText="1"/>
    </xf>
    <xf numFmtId="0" fontId="30" fillId="0" borderId="0" xfId="0" applyFont="1" applyAlignment="1">
      <alignment horizontal="center" wrapText="1"/>
    </xf>
    <xf numFmtId="0" fontId="30" fillId="0" borderId="231" xfId="0" applyFont="1" applyBorder="1" applyAlignment="1">
      <alignment horizontal="center" wrapText="1"/>
    </xf>
    <xf numFmtId="0" fontId="30" fillId="0" borderId="232" xfId="0" applyFont="1" applyBorder="1" applyAlignment="1">
      <alignment horizontal="center" wrapText="1"/>
    </xf>
    <xf numFmtId="0" fontId="33" fillId="4" borderId="139" xfId="0" applyFont="1" applyFill="1" applyBorder="1" applyAlignment="1">
      <alignment horizontal="left" vertical="top" wrapText="1"/>
    </xf>
    <xf numFmtId="0" fontId="33" fillId="4" borderId="154" xfId="0" applyFont="1" applyFill="1" applyBorder="1" applyAlignment="1">
      <alignment horizontal="left" vertical="top" wrapText="1"/>
    </xf>
    <xf numFmtId="0" fontId="28" fillId="2" borderId="39" xfId="0" applyFont="1" applyFill="1" applyBorder="1" applyAlignment="1">
      <alignment horizontal="right" vertical="center" indent="1"/>
    </xf>
    <xf numFmtId="0" fontId="28" fillId="2" borderId="133" xfId="0" applyFont="1" applyFill="1" applyBorder="1" applyAlignment="1">
      <alignment horizontal="right" vertical="center" indent="1"/>
    </xf>
    <xf numFmtId="0" fontId="28" fillId="2" borderId="61" xfId="0" applyFont="1" applyFill="1" applyBorder="1" applyAlignment="1">
      <alignment horizontal="right" vertical="center" indent="1"/>
    </xf>
    <xf numFmtId="0" fontId="30" fillId="0" borderId="228" xfId="0" applyFont="1" applyBorder="1" applyAlignment="1">
      <alignment horizontal="left" vertical="center" wrapText="1"/>
    </xf>
    <xf numFmtId="0" fontId="30" fillId="0" borderId="229" xfId="0" applyFont="1" applyBorder="1" applyAlignment="1">
      <alignment horizontal="left" vertical="center" wrapText="1"/>
    </xf>
    <xf numFmtId="0" fontId="29" fillId="0" borderId="137" xfId="0" applyFont="1" applyBorder="1" applyAlignment="1">
      <alignment horizontal="left" vertical="center" wrapText="1" indent="8"/>
    </xf>
    <xf numFmtId="0" fontId="29" fillId="0" borderId="0" xfId="0" applyFont="1" applyAlignment="1">
      <alignment horizontal="left" vertical="center" wrapText="1" indent="8"/>
    </xf>
    <xf numFmtId="0" fontId="29" fillId="0" borderId="138" xfId="3" applyFont="1" applyBorder="1" applyAlignment="1">
      <alignment horizontal="center"/>
    </xf>
    <xf numFmtId="0" fontId="29" fillId="0" borderId="139" xfId="3" applyFont="1" applyBorder="1" applyAlignment="1">
      <alignment horizontal="center"/>
    </xf>
    <xf numFmtId="0" fontId="35" fillId="10" borderId="211" xfId="0" applyFont="1" applyFill="1" applyBorder="1" applyAlignment="1">
      <alignment horizontal="left" vertical="top" wrapText="1"/>
    </xf>
    <xf numFmtId="0" fontId="35" fillId="10" borderId="210" xfId="0" applyFont="1" applyFill="1" applyBorder="1" applyAlignment="1">
      <alignment horizontal="left" vertical="top" wrapText="1"/>
    </xf>
    <xf numFmtId="0" fontId="35" fillId="10" borderId="237" xfId="0" applyFont="1" applyFill="1" applyBorder="1" applyAlignment="1">
      <alignment horizontal="left" vertical="top" wrapText="1"/>
    </xf>
    <xf numFmtId="164" fontId="28" fillId="2" borderId="189" xfId="0" applyNumberFormat="1" applyFont="1" applyFill="1" applyBorder="1" applyAlignment="1" applyProtection="1">
      <alignment horizontal="left" vertical="top"/>
      <protection locked="0"/>
    </xf>
    <xf numFmtId="164" fontId="28" fillId="2" borderId="190" xfId="0" applyNumberFormat="1" applyFont="1" applyFill="1" applyBorder="1" applyAlignment="1" applyProtection="1">
      <alignment horizontal="left" vertical="top"/>
      <protection locked="0"/>
    </xf>
    <xf numFmtId="164" fontId="28" fillId="2" borderId="139" xfId="0" applyNumberFormat="1" applyFont="1" applyFill="1" applyBorder="1" applyAlignment="1" applyProtection="1">
      <alignment horizontal="left" vertical="top"/>
      <protection locked="0"/>
    </xf>
    <xf numFmtId="164" fontId="28" fillId="2" borderId="191" xfId="0" applyNumberFormat="1" applyFont="1" applyFill="1" applyBorder="1" applyAlignment="1" applyProtection="1">
      <alignment horizontal="left" vertical="top"/>
      <protection locked="0"/>
    </xf>
    <xf numFmtId="164" fontId="28" fillId="2" borderId="0" xfId="0" applyNumberFormat="1" applyFont="1" applyFill="1" applyAlignment="1" applyProtection="1">
      <alignment horizontal="left" vertical="top"/>
      <protection locked="0"/>
    </xf>
    <xf numFmtId="164" fontId="28" fillId="2" borderId="42" xfId="0" applyNumberFormat="1" applyFont="1" applyFill="1" applyBorder="1" applyAlignment="1" applyProtection="1">
      <alignment horizontal="left" vertical="top"/>
      <protection locked="0"/>
    </xf>
    <xf numFmtId="164" fontId="28" fillId="4" borderId="217" xfId="0" applyNumberFormat="1" applyFont="1" applyFill="1" applyBorder="1" applyAlignment="1">
      <alignment horizontal="left" vertical="top"/>
    </xf>
    <xf numFmtId="164" fontId="28" fillId="4" borderId="218" xfId="0" applyNumberFormat="1" applyFont="1" applyFill="1" applyBorder="1" applyAlignment="1">
      <alignment horizontal="left" vertical="top"/>
    </xf>
    <xf numFmtId="164" fontId="28" fillId="2" borderId="62" xfId="0" quotePrefix="1" applyNumberFormat="1" applyFont="1" applyFill="1" applyBorder="1" applyAlignment="1" applyProtection="1">
      <alignment horizontal="left" vertical="top"/>
      <protection locked="0"/>
    </xf>
    <xf numFmtId="164" fontId="28" fillId="2" borderId="62" xfId="0" applyNumberFormat="1" applyFont="1" applyFill="1" applyBorder="1" applyAlignment="1" applyProtection="1">
      <alignment horizontal="left" vertical="top"/>
      <protection locked="0"/>
    </xf>
    <xf numFmtId="164" fontId="28" fillId="2" borderId="45" xfId="0" applyNumberFormat="1" applyFont="1" applyFill="1" applyBorder="1" applyAlignment="1" applyProtection="1">
      <alignment horizontal="left" vertical="top"/>
      <protection locked="0"/>
    </xf>
    <xf numFmtId="0" fontId="29" fillId="0" borderId="0" xfId="0" applyFont="1" applyAlignment="1">
      <alignment horizontal="left" vertical="center"/>
    </xf>
    <xf numFmtId="0" fontId="28" fillId="2" borderId="61" xfId="0" applyFont="1" applyFill="1" applyBorder="1" applyAlignment="1" applyProtection="1">
      <alignment vertical="center"/>
      <protection locked="0"/>
    </xf>
    <xf numFmtId="0" fontId="28" fillId="2" borderId="61" xfId="0" applyFont="1" applyFill="1" applyBorder="1" applyProtection="1">
      <protection locked="0"/>
    </xf>
    <xf numFmtId="0" fontId="28" fillId="2" borderId="0" xfId="0" applyFont="1" applyFill="1" applyAlignment="1" applyProtection="1">
      <alignment horizontal="right" vertical="center"/>
      <protection locked="0"/>
    </xf>
    <xf numFmtId="0" fontId="28" fillId="2" borderId="76" xfId="0" applyFont="1" applyFill="1" applyBorder="1" applyAlignment="1" applyProtection="1">
      <alignment horizontal="right" vertical="center"/>
      <protection locked="0"/>
    </xf>
    <xf numFmtId="0" fontId="65" fillId="4" borderId="74" xfId="0" applyFont="1" applyFill="1" applyBorder="1" applyAlignment="1">
      <alignment horizontal="center" vertical="center" wrapText="1"/>
    </xf>
    <xf numFmtId="0" fontId="65" fillId="4" borderId="183"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76" xfId="0" applyFont="1" applyFill="1" applyBorder="1" applyAlignment="1">
      <alignment horizontal="center" vertical="center" wrapText="1"/>
    </xf>
    <xf numFmtId="0" fontId="28" fillId="2" borderId="39" xfId="0" applyFont="1" applyFill="1" applyBorder="1" applyAlignment="1">
      <alignment horizontal="right" vertical="center"/>
    </xf>
    <xf numFmtId="0" fontId="28" fillId="2" borderId="87" xfId="0" applyFont="1" applyFill="1" applyBorder="1" applyAlignment="1">
      <alignment horizontal="right" vertical="center"/>
    </xf>
    <xf numFmtId="14" fontId="28" fillId="2" borderId="62" xfId="0" applyNumberFormat="1" applyFont="1" applyFill="1" applyBorder="1" applyAlignment="1" applyProtection="1">
      <alignment horizontal="center" vertical="center" wrapText="1"/>
      <protection locked="0"/>
    </xf>
    <xf numFmtId="14" fontId="28" fillId="2" borderId="85" xfId="0" applyNumberFormat="1" applyFont="1" applyFill="1" applyBorder="1" applyAlignment="1" applyProtection="1">
      <alignment horizontal="center" vertical="center" wrapText="1"/>
      <protection locked="0"/>
    </xf>
    <xf numFmtId="14" fontId="35" fillId="6" borderId="0" xfId="0" applyNumberFormat="1" applyFont="1" applyFill="1" applyAlignment="1">
      <alignment horizontal="center" wrapText="1"/>
    </xf>
    <xf numFmtId="0" fontId="34" fillId="6" borderId="0" xfId="0" applyFont="1" applyFill="1"/>
    <xf numFmtId="0" fontId="34" fillId="6" borderId="76" xfId="0" applyFont="1" applyFill="1" applyBorder="1"/>
    <xf numFmtId="0" fontId="44" fillId="0" borderId="75" xfId="0" applyFont="1" applyBorder="1" applyAlignment="1">
      <alignment horizontal="center" wrapText="1"/>
    </xf>
    <xf numFmtId="0" fontId="44" fillId="0" borderId="0" xfId="0" applyFont="1" applyAlignment="1">
      <alignment horizontal="center" wrapText="1"/>
    </xf>
    <xf numFmtId="0" fontId="44" fillId="0" borderId="76" xfId="0" applyFont="1" applyBorder="1" applyAlignment="1">
      <alignment horizontal="center" wrapText="1"/>
    </xf>
    <xf numFmtId="0" fontId="29" fillId="2" borderId="61" xfId="0" applyFont="1" applyFill="1" applyBorder="1" applyAlignment="1" applyProtection="1">
      <alignment horizontal="right" vertical="center" wrapText="1"/>
      <protection locked="0"/>
    </xf>
    <xf numFmtId="0" fontId="29" fillId="2" borderId="84" xfId="0" applyFont="1" applyFill="1" applyBorder="1" applyAlignment="1" applyProtection="1">
      <alignment horizontal="right" vertical="center" wrapText="1"/>
      <protection locked="0"/>
    </xf>
    <xf numFmtId="14" fontId="28" fillId="2" borderId="39" xfId="0" applyNumberFormat="1" applyFont="1" applyFill="1" applyBorder="1" applyAlignment="1">
      <alignment horizontal="right" vertical="center" wrapText="1"/>
    </xf>
    <xf numFmtId="14" fontId="28" fillId="2" borderId="87" xfId="0" applyNumberFormat="1" applyFont="1" applyFill="1" applyBorder="1" applyAlignment="1">
      <alignment horizontal="right" vertical="center" wrapText="1"/>
    </xf>
    <xf numFmtId="0" fontId="28" fillId="2" borderId="39" xfId="0" applyFont="1" applyFill="1" applyBorder="1" applyAlignment="1" applyProtection="1">
      <alignment horizontal="center" vertical="center"/>
      <protection locked="0"/>
    </xf>
    <xf numFmtId="0" fontId="28" fillId="2" borderId="37" xfId="0" applyFont="1" applyFill="1" applyBorder="1" applyAlignment="1" applyProtection="1">
      <alignment horizontal="center" vertical="center"/>
      <protection locked="0"/>
    </xf>
    <xf numFmtId="0" fontId="28" fillId="0" borderId="0" xfId="0" applyFont="1" applyAlignment="1">
      <alignment horizontal="left" vertical="center"/>
    </xf>
    <xf numFmtId="0" fontId="33" fillId="0" borderId="0" xfId="0" applyFont="1"/>
    <xf numFmtId="0" fontId="34" fillId="0" borderId="0" xfId="0" applyFont="1" applyAlignment="1">
      <alignment horizontal="left" vertical="center"/>
    </xf>
    <xf numFmtId="0" fontId="34" fillId="0" borderId="115" xfId="0" applyFont="1" applyBorder="1" applyAlignment="1">
      <alignment horizontal="left" vertical="center"/>
    </xf>
    <xf numFmtId="0" fontId="28" fillId="2" borderId="0" xfId="0" applyFont="1" applyFill="1" applyAlignment="1" applyProtection="1">
      <alignment horizontal="left" vertical="top" wrapText="1"/>
      <protection locked="0"/>
    </xf>
    <xf numFmtId="0" fontId="28" fillId="2" borderId="115" xfId="0" applyFont="1" applyFill="1" applyBorder="1" applyAlignment="1" applyProtection="1">
      <alignment horizontal="left" vertical="top" wrapText="1"/>
      <protection locked="0"/>
    </xf>
    <xf numFmtId="0" fontId="29" fillId="0" borderId="0" xfId="0" applyFont="1" applyAlignment="1">
      <alignment horizontal="center" wrapText="1"/>
    </xf>
    <xf numFmtId="0" fontId="29" fillId="0" borderId="76" xfId="0" applyFont="1" applyBorder="1" applyAlignment="1">
      <alignment horizontal="center" wrapText="1"/>
    </xf>
    <xf numFmtId="0" fontId="29" fillId="0" borderId="0" xfId="0" applyFont="1" applyAlignment="1">
      <alignment horizontal="center" vertical="top" wrapText="1"/>
    </xf>
    <xf numFmtId="0" fontId="29" fillId="0" borderId="76" xfId="0" applyFont="1" applyBorder="1" applyAlignment="1">
      <alignment horizontal="center" vertical="top" wrapText="1"/>
    </xf>
    <xf numFmtId="14" fontId="28" fillId="2" borderId="61" xfId="0" applyNumberFormat="1" applyFont="1" applyFill="1" applyBorder="1" applyAlignment="1" applyProtection="1">
      <alignment horizontal="left" vertical="center"/>
      <protection locked="0"/>
    </xf>
    <xf numFmtId="14" fontId="28" fillId="2" borderId="185" xfId="0" applyNumberFormat="1" applyFont="1" applyFill="1" applyBorder="1" applyAlignment="1" applyProtection="1">
      <alignment horizontal="left" vertical="center"/>
      <protection locked="0"/>
    </xf>
    <xf numFmtId="0" fontId="28" fillId="2" borderId="39" xfId="0" applyFont="1" applyFill="1" applyBorder="1" applyAlignment="1" applyProtection="1">
      <alignment horizontal="left" vertical="center"/>
      <protection locked="0"/>
    </xf>
    <xf numFmtId="0" fontId="28" fillId="2" borderId="133" xfId="0" applyFont="1" applyFill="1" applyBorder="1" applyAlignment="1" applyProtection="1">
      <alignment horizontal="left" vertical="center"/>
      <protection locked="0"/>
    </xf>
    <xf numFmtId="0" fontId="37" fillId="0" borderId="0" xfId="0" applyFont="1" applyAlignment="1">
      <alignment horizontal="center" vertical="center" wrapText="1"/>
    </xf>
    <xf numFmtId="0" fontId="37" fillId="0" borderId="76" xfId="0" applyFont="1" applyBorder="1" applyAlignment="1">
      <alignment horizontal="center" vertical="center" wrapText="1"/>
    </xf>
    <xf numFmtId="165" fontId="28" fillId="2" borderId="61" xfId="0" applyNumberFormat="1" applyFont="1" applyFill="1" applyBorder="1" applyAlignment="1" applyProtection="1">
      <alignment horizontal="right" vertical="center"/>
      <protection locked="0"/>
    </xf>
    <xf numFmtId="165" fontId="28" fillId="2" borderId="84" xfId="0" applyNumberFormat="1" applyFont="1" applyFill="1" applyBorder="1" applyAlignment="1" applyProtection="1">
      <alignment horizontal="right" vertical="center"/>
      <protection locked="0"/>
    </xf>
    <xf numFmtId="0" fontId="28" fillId="2" borderId="62" xfId="0" applyFont="1" applyFill="1" applyBorder="1" applyAlignment="1" applyProtection="1">
      <alignment horizontal="left" vertical="center" wrapText="1"/>
      <protection locked="0"/>
    </xf>
    <xf numFmtId="0" fontId="28" fillId="2" borderId="184" xfId="0" applyFont="1" applyFill="1" applyBorder="1" applyAlignment="1" applyProtection="1">
      <alignment horizontal="left" vertical="center" wrapText="1"/>
      <protection locked="0"/>
    </xf>
    <xf numFmtId="0" fontId="35" fillId="0" borderId="0" xfId="0" applyFont="1" applyAlignment="1">
      <alignment horizontal="center"/>
    </xf>
    <xf numFmtId="0" fontId="35" fillId="0" borderId="76" xfId="0" applyFont="1" applyBorder="1" applyAlignment="1">
      <alignment horizontal="center"/>
    </xf>
    <xf numFmtId="0" fontId="28" fillId="2" borderId="68" xfId="0" applyFont="1" applyFill="1" applyBorder="1" applyAlignment="1" applyProtection="1">
      <alignment horizontal="right" vertical="center"/>
      <protection locked="0"/>
    </xf>
    <xf numFmtId="0" fontId="28" fillId="2" borderId="182" xfId="0" applyFont="1" applyFill="1" applyBorder="1" applyAlignment="1" applyProtection="1">
      <alignment horizontal="right" vertical="center"/>
      <protection locked="0"/>
    </xf>
    <xf numFmtId="0" fontId="28" fillId="2" borderId="0" xfId="0" applyFont="1" applyFill="1" applyAlignment="1" applyProtection="1">
      <alignment horizontal="left" vertical="center"/>
      <protection locked="0"/>
    </xf>
    <xf numFmtId="0" fontId="28" fillId="2" borderId="76" xfId="0" applyFont="1" applyFill="1" applyBorder="1" applyAlignment="1" applyProtection="1">
      <alignment horizontal="left" vertical="center"/>
      <protection locked="0"/>
    </xf>
    <xf numFmtId="0" fontId="28" fillId="2" borderId="62" xfId="0" applyFont="1" applyFill="1" applyBorder="1" applyAlignment="1">
      <alignment horizontal="right" vertical="center"/>
    </xf>
    <xf numFmtId="0" fontId="29" fillId="2" borderId="61" xfId="0" applyFont="1" applyFill="1" applyBorder="1" applyAlignment="1">
      <alignment horizontal="right" vertical="center" wrapText="1"/>
    </xf>
    <xf numFmtId="0" fontId="66" fillId="0" borderId="0" xfId="0" applyFont="1" applyAlignment="1">
      <alignment horizontal="left" vertical="center" wrapText="1"/>
    </xf>
    <xf numFmtId="0" fontId="67" fillId="0" borderId="0" xfId="0" applyFont="1" applyAlignment="1">
      <alignment horizontal="left" vertical="center" wrapText="1"/>
    </xf>
    <xf numFmtId="0" fontId="28" fillId="2" borderId="61" xfId="0" applyFont="1" applyFill="1" applyBorder="1" applyAlignment="1">
      <alignment vertical="center"/>
    </xf>
    <xf numFmtId="0" fontId="28" fillId="2" borderId="61" xfId="0" applyFont="1" applyFill="1" applyBorder="1"/>
    <xf numFmtId="165" fontId="28" fillId="2" borderId="61" xfId="0" applyNumberFormat="1" applyFont="1" applyFill="1" applyBorder="1" applyAlignment="1">
      <alignment horizontal="right" vertical="center"/>
    </xf>
    <xf numFmtId="0" fontId="28" fillId="2" borderId="0" xfId="0" applyFont="1" applyFill="1" applyAlignment="1">
      <alignment horizontal="right" vertical="center"/>
    </xf>
    <xf numFmtId="0" fontId="28" fillId="2" borderId="68" xfId="0" applyFont="1" applyFill="1" applyBorder="1" applyAlignment="1">
      <alignment horizontal="right" vertical="center"/>
    </xf>
    <xf numFmtId="0" fontId="28" fillId="2" borderId="0" xfId="0" applyFont="1" applyFill="1" applyAlignment="1">
      <alignment horizontal="left" vertical="center"/>
    </xf>
    <xf numFmtId="0" fontId="54" fillId="2" borderId="186" xfId="0" applyFont="1" applyFill="1" applyBorder="1" applyAlignment="1" applyProtection="1">
      <alignment horizontal="right"/>
      <protection hidden="1"/>
    </xf>
    <xf numFmtId="0" fontId="54" fillId="4" borderId="0" xfId="0" applyFont="1" applyFill="1" applyAlignment="1">
      <alignment horizontal="left" wrapText="1"/>
    </xf>
    <xf numFmtId="0" fontId="54" fillId="4" borderId="0" xfId="0" applyFont="1" applyFill="1" applyAlignment="1">
      <alignment horizontal="left"/>
    </xf>
    <xf numFmtId="0" fontId="55" fillId="4" borderId="0" xfId="0" applyFont="1" applyFill="1" applyAlignment="1">
      <alignment horizontal="center"/>
    </xf>
    <xf numFmtId="0" fontId="56" fillId="4" borderId="0" xfId="0" applyFont="1" applyFill="1" applyAlignment="1">
      <alignment horizontal="left" vertical="top" wrapText="1"/>
    </xf>
    <xf numFmtId="0" fontId="54" fillId="2" borderId="186" xfId="0" applyFont="1" applyFill="1" applyBorder="1" applyAlignment="1" applyProtection="1">
      <alignment horizontal="right"/>
      <protection locked="0" hidden="1"/>
    </xf>
    <xf numFmtId="0" fontId="54" fillId="2" borderId="117" xfId="0" applyFont="1" applyFill="1" applyBorder="1" applyAlignment="1" applyProtection="1">
      <alignment horizontal="center" vertical="center"/>
      <protection locked="0"/>
    </xf>
    <xf numFmtId="14" fontId="54" fillId="2" borderId="116" xfId="0" applyNumberFormat="1" applyFont="1" applyFill="1" applyBorder="1" applyAlignment="1" applyProtection="1">
      <alignment horizontal="center" vertical="center"/>
      <protection locked="0"/>
    </xf>
    <xf numFmtId="0" fontId="54" fillId="0" borderId="0" xfId="0" applyFont="1" applyAlignment="1">
      <alignment horizontal="left" vertical="center" wrapText="1"/>
    </xf>
    <xf numFmtId="0" fontId="54" fillId="2" borderId="116" xfId="0" applyFont="1" applyFill="1" applyBorder="1" applyAlignment="1" applyProtection="1">
      <alignment horizontal="center" vertical="center"/>
      <protection locked="0"/>
    </xf>
    <xf numFmtId="0" fontId="27" fillId="12" borderId="0" xfId="1" applyFill="1" applyAlignment="1" applyProtection="1">
      <alignment horizontal="left" vertical="center" wrapText="1"/>
      <protection locked="0"/>
    </xf>
    <xf numFmtId="0" fontId="54" fillId="2" borderId="186" xfId="0" applyFont="1" applyFill="1" applyBorder="1" applyAlignment="1" applyProtection="1">
      <alignment horizontal="center" vertical="center"/>
      <protection locked="0"/>
    </xf>
    <xf numFmtId="0" fontId="54" fillId="2" borderId="187" xfId="0" applyFont="1" applyFill="1" applyBorder="1" applyAlignment="1" applyProtection="1">
      <alignment horizontal="center" vertical="center"/>
      <protection locked="0"/>
    </xf>
    <xf numFmtId="0" fontId="54" fillId="2" borderId="186" xfId="0" applyFont="1" applyFill="1" applyBorder="1" applyAlignment="1" applyProtection="1">
      <alignment horizontal="left" vertical="center" wrapText="1"/>
      <protection locked="0"/>
    </xf>
    <xf numFmtId="0" fontId="54" fillId="2" borderId="187" xfId="0" applyFont="1" applyFill="1" applyBorder="1" applyAlignment="1" applyProtection="1">
      <alignment horizontal="left" vertical="center"/>
      <protection locked="0"/>
    </xf>
    <xf numFmtId="0" fontId="0" fillId="2" borderId="188" xfId="0" applyFill="1" applyBorder="1" applyAlignment="1" applyProtection="1">
      <alignment horizontal="center"/>
      <protection locked="0"/>
    </xf>
    <xf numFmtId="0" fontId="54" fillId="2" borderId="72" xfId="0" applyFont="1" applyFill="1" applyBorder="1" applyAlignment="1" applyProtection="1">
      <alignment horizontal="center" vertical="center" wrapText="1"/>
      <protection locked="0"/>
    </xf>
    <xf numFmtId="0" fontId="68" fillId="15" borderId="0" xfId="0" applyFont="1" applyFill="1" applyAlignment="1">
      <alignment horizontal="center"/>
    </xf>
    <xf numFmtId="0" fontId="54" fillId="14" borderId="18" xfId="0" applyFont="1" applyFill="1" applyBorder="1" applyAlignment="1">
      <alignment horizontal="center" vertical="center" wrapText="1"/>
    </xf>
    <xf numFmtId="0" fontId="54" fillId="14" borderId="19" xfId="0" applyFont="1" applyFill="1" applyBorder="1" applyAlignment="1">
      <alignment horizontal="center" vertical="center" wrapText="1"/>
    </xf>
    <xf numFmtId="0" fontId="54" fillId="14" borderId="20" xfId="0" applyFont="1" applyFill="1" applyBorder="1" applyAlignment="1">
      <alignment horizontal="center" vertical="center" wrapText="1"/>
    </xf>
    <xf numFmtId="0" fontId="54" fillId="14" borderId="21" xfId="0" applyFont="1" applyFill="1" applyBorder="1" applyAlignment="1">
      <alignment horizontal="center" vertical="center" wrapText="1"/>
    </xf>
    <xf numFmtId="0" fontId="54" fillId="14" borderId="22" xfId="0" applyFont="1" applyFill="1" applyBorder="1" applyAlignment="1">
      <alignment horizontal="center" vertical="center" wrapText="1"/>
    </xf>
    <xf numFmtId="0" fontId="54" fillId="14" borderId="23" xfId="0" applyFont="1" applyFill="1" applyBorder="1" applyAlignment="1">
      <alignment horizontal="center" vertical="center" wrapText="1"/>
    </xf>
    <xf numFmtId="0" fontId="54" fillId="4" borderId="0" xfId="0" applyFont="1" applyFill="1" applyAlignment="1">
      <alignment horizontal="left" vertical="center" wrapText="1"/>
    </xf>
    <xf numFmtId="0" fontId="54" fillId="4" borderId="42" xfId="0" applyFont="1" applyFill="1" applyBorder="1" applyAlignment="1">
      <alignment horizontal="left" vertical="center" wrapText="1"/>
    </xf>
    <xf numFmtId="0" fontId="54" fillId="2" borderId="186" xfId="0" applyFont="1" applyFill="1" applyBorder="1" applyAlignment="1" applyProtection="1">
      <alignment horizontal="center" vertical="center" wrapText="1"/>
      <protection locked="0"/>
    </xf>
    <xf numFmtId="0" fontId="54" fillId="2" borderId="187" xfId="0" applyFont="1" applyFill="1" applyBorder="1" applyAlignment="1" applyProtection="1">
      <alignment horizontal="center" vertical="center" wrapText="1"/>
      <protection locked="0"/>
    </xf>
    <xf numFmtId="0" fontId="56" fillId="14" borderId="24"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54" fillId="14" borderId="26" xfId="0" applyFont="1" applyFill="1" applyBorder="1" applyAlignment="1">
      <alignment horizontal="center" vertical="center" wrapText="1"/>
    </xf>
    <xf numFmtId="0" fontId="23" fillId="2" borderId="69" xfId="0" applyFont="1" applyFill="1" applyBorder="1" applyAlignment="1" applyProtection="1">
      <alignment horizontal="center" vertical="top" wrapText="1"/>
      <protection locked="0"/>
    </xf>
    <xf numFmtId="0" fontId="23" fillId="2" borderId="68" xfId="0" applyFont="1" applyFill="1" applyBorder="1" applyAlignment="1" applyProtection="1">
      <alignment horizontal="center" vertical="top" wrapText="1"/>
      <protection locked="0"/>
    </xf>
    <xf numFmtId="0" fontId="68" fillId="15" borderId="68" xfId="0" applyFont="1" applyFill="1" applyBorder="1" applyAlignment="1">
      <alignment horizontal="center"/>
    </xf>
    <xf numFmtId="0" fontId="54" fillId="4" borderId="0" xfId="0" applyFont="1" applyFill="1" applyAlignment="1">
      <alignment horizontal="left" vertical="top" wrapText="1"/>
    </xf>
    <xf numFmtId="0" fontId="23" fillId="2" borderId="72" xfId="0" applyFont="1" applyFill="1" applyBorder="1" applyAlignment="1" applyProtection="1">
      <alignment horizontal="center" vertical="top" wrapText="1"/>
      <protection locked="0"/>
    </xf>
    <xf numFmtId="14" fontId="54" fillId="2" borderId="69" xfId="0" applyNumberFormat="1" applyFont="1" applyFill="1" applyBorder="1" applyAlignment="1" applyProtection="1">
      <alignment horizontal="center" vertical="center"/>
      <protection locked="0"/>
    </xf>
    <xf numFmtId="14" fontId="54" fillId="2" borderId="68" xfId="0" applyNumberFormat="1" applyFont="1" applyFill="1" applyBorder="1" applyAlignment="1" applyProtection="1">
      <alignment horizontal="center" vertical="center"/>
      <protection locked="0"/>
    </xf>
    <xf numFmtId="0" fontId="54" fillId="2" borderId="186" xfId="0" quotePrefix="1" applyFont="1" applyFill="1" applyBorder="1" applyAlignment="1" applyProtection="1">
      <alignment horizontal="center" vertical="center" wrapText="1"/>
      <protection locked="0"/>
    </xf>
    <xf numFmtId="0" fontId="54" fillId="2" borderId="187" xfId="0" quotePrefix="1" applyFont="1" applyFill="1" applyBorder="1" applyAlignment="1" applyProtection="1">
      <alignment horizontal="center" vertical="center" wrapText="1"/>
      <protection locked="0"/>
    </xf>
    <xf numFmtId="0" fontId="54" fillId="2" borderId="187" xfId="0" applyFont="1" applyFill="1" applyBorder="1" applyAlignment="1" applyProtection="1">
      <alignment horizontal="right" vertical="center"/>
      <protection locked="0"/>
    </xf>
    <xf numFmtId="0" fontId="56" fillId="4" borderId="0" xfId="0" applyFont="1" applyFill="1" applyAlignment="1">
      <alignment horizontal="justify" vertical="top" wrapText="1"/>
    </xf>
    <xf numFmtId="0" fontId="54" fillId="2" borderId="187" xfId="0" applyFont="1" applyFill="1" applyBorder="1" applyAlignment="1" applyProtection="1">
      <alignment horizontal="right"/>
      <protection hidden="1"/>
    </xf>
    <xf numFmtId="0" fontId="54" fillId="2" borderId="125" xfId="0" applyFont="1" applyFill="1" applyBorder="1" applyAlignment="1" applyProtection="1">
      <alignment horizontal="right"/>
      <protection hidden="1"/>
    </xf>
    <xf numFmtId="0" fontId="54" fillId="2" borderId="0" xfId="0" applyFont="1" applyFill="1" applyAlignment="1" applyProtection="1">
      <alignment horizontal="center"/>
      <protection locked="0"/>
    </xf>
    <xf numFmtId="0" fontId="54" fillId="2" borderId="72" xfId="0" applyFont="1" applyFill="1" applyBorder="1" applyAlignment="1" applyProtection="1">
      <alignment horizontal="right" vertical="center"/>
      <protection locked="0"/>
    </xf>
    <xf numFmtId="0" fontId="59" fillId="4" borderId="30" xfId="0" applyFont="1" applyFill="1" applyBorder="1" applyAlignment="1">
      <alignment horizontal="left" wrapText="1"/>
    </xf>
    <xf numFmtId="0" fontId="59" fillId="4" borderId="0" xfId="0" applyFont="1" applyFill="1" applyAlignment="1">
      <alignment horizontal="left" wrapText="1"/>
    </xf>
    <xf numFmtId="0" fontId="54" fillId="2" borderId="72" xfId="0" applyFont="1" applyFill="1" applyBorder="1" applyAlignment="1" applyProtection="1">
      <alignment horizontal="left" vertical="center" wrapText="1"/>
      <protection locked="0"/>
    </xf>
    <xf numFmtId="0" fontId="54" fillId="14" borderId="2" xfId="0" applyFont="1" applyFill="1" applyBorder="1" applyAlignment="1">
      <alignment horizontal="center" vertical="center" wrapText="1"/>
    </xf>
    <xf numFmtId="0" fontId="54" fillId="14" borderId="8" xfId="0" applyFont="1" applyFill="1" applyBorder="1" applyAlignment="1">
      <alignment horizontal="center" vertical="center" wrapText="1"/>
    </xf>
    <xf numFmtId="0" fontId="54" fillId="4" borderId="187" xfId="0" applyFont="1" applyFill="1" applyBorder="1" applyAlignment="1">
      <alignment horizontal="left" vertical="center" wrapText="1"/>
    </xf>
    <xf numFmtId="0" fontId="54" fillId="4" borderId="125" xfId="0" applyFont="1" applyFill="1" applyBorder="1" applyAlignment="1">
      <alignment horizontal="left" vertical="center" wrapText="1"/>
    </xf>
    <xf numFmtId="0" fontId="54" fillId="2" borderId="69" xfId="0" applyFont="1" applyFill="1" applyBorder="1" applyAlignment="1" applyProtection="1">
      <alignment horizontal="left" vertical="top" wrapText="1"/>
      <protection locked="0"/>
    </xf>
    <xf numFmtId="0" fontId="54" fillId="2" borderId="68" xfId="0" applyFont="1" applyFill="1" applyBorder="1" applyAlignment="1" applyProtection="1">
      <alignment horizontal="left" vertical="top" wrapText="1"/>
      <protection locked="0"/>
    </xf>
    <xf numFmtId="0" fontId="54" fillId="2" borderId="123" xfId="0" applyFont="1" applyFill="1" applyBorder="1" applyAlignment="1" applyProtection="1">
      <alignment horizontal="left" vertical="top" wrapText="1"/>
      <protection locked="0"/>
    </xf>
    <xf numFmtId="0" fontId="54" fillId="14" borderId="28" xfId="0" applyFont="1" applyFill="1" applyBorder="1" applyAlignment="1">
      <alignment horizontal="center" vertical="center" wrapText="1"/>
    </xf>
    <xf numFmtId="0" fontId="54" fillId="14" borderId="5" xfId="0" applyFont="1" applyFill="1" applyBorder="1" applyAlignment="1">
      <alignment horizontal="center" vertical="center" wrapText="1"/>
    </xf>
    <xf numFmtId="0" fontId="54" fillId="14" borderId="29" xfId="0" applyFont="1" applyFill="1" applyBorder="1" applyAlignment="1">
      <alignment horizontal="center" vertical="center" wrapText="1"/>
    </xf>
    <xf numFmtId="0" fontId="54" fillId="14" borderId="7" xfId="0" applyFont="1" applyFill="1" applyBorder="1" applyAlignment="1">
      <alignment horizontal="center" vertical="center" wrapText="1"/>
    </xf>
    <xf numFmtId="0" fontId="54" fillId="14" borderId="27" xfId="0" applyFont="1" applyFill="1" applyBorder="1" applyAlignment="1">
      <alignment horizontal="center" vertical="center" wrapText="1"/>
    </xf>
    <xf numFmtId="0" fontId="54" fillId="14" borderId="3" xfId="0" applyFont="1" applyFill="1" applyBorder="1" applyAlignment="1">
      <alignment horizontal="center" vertical="center" wrapText="1"/>
    </xf>
    <xf numFmtId="0" fontId="54" fillId="2" borderId="186" xfId="0" quotePrefix="1" applyFont="1" applyFill="1" applyBorder="1" applyAlignment="1" applyProtection="1">
      <alignment horizontal="left" vertical="center" wrapText="1"/>
      <protection locked="0"/>
    </xf>
    <xf numFmtId="0" fontId="54" fillId="2" borderId="187" xfId="0" quotePrefix="1" applyFont="1" applyFill="1" applyBorder="1" applyAlignment="1" applyProtection="1">
      <alignment horizontal="left" vertical="center" wrapText="1"/>
      <protection locked="0"/>
    </xf>
    <xf numFmtId="0" fontId="54" fillId="2" borderId="187" xfId="0" applyFont="1" applyFill="1" applyBorder="1" applyAlignment="1" applyProtection="1">
      <alignment horizontal="left" vertical="center" wrapText="1"/>
      <protection locked="0"/>
    </xf>
    <xf numFmtId="0" fontId="54" fillId="2" borderId="125" xfId="0" applyFont="1" applyFill="1" applyBorder="1" applyAlignment="1" applyProtection="1">
      <alignment horizontal="left" vertical="center" wrapText="1"/>
      <protection locked="0"/>
    </xf>
    <xf numFmtId="0" fontId="68" fillId="15" borderId="68" xfId="0" applyFont="1" applyFill="1" applyBorder="1" applyAlignment="1">
      <alignment horizontal="left"/>
    </xf>
    <xf numFmtId="0" fontId="54" fillId="4" borderId="72" xfId="0" applyFont="1" applyFill="1" applyBorder="1" applyAlignment="1">
      <alignment horizontal="left" vertical="center" wrapText="1"/>
    </xf>
    <xf numFmtId="0" fontId="54" fillId="2" borderId="72" xfId="0" applyFont="1" applyFill="1" applyBorder="1" applyAlignment="1" applyProtection="1">
      <alignment horizontal="left" vertical="top" wrapText="1"/>
      <protection locked="0"/>
    </xf>
    <xf numFmtId="0" fontId="54" fillId="4" borderId="0" xfId="0" applyFont="1" applyFill="1" applyAlignment="1">
      <alignment horizontal="left" vertical="center"/>
    </xf>
    <xf numFmtId="0" fontId="54" fillId="4" borderId="42" xfId="0" applyFont="1" applyFill="1" applyBorder="1" applyAlignment="1">
      <alignment horizontal="left" vertical="center"/>
    </xf>
    <xf numFmtId="14" fontId="54" fillId="2" borderId="69" xfId="0" applyNumberFormat="1" applyFont="1" applyFill="1" applyBorder="1" applyAlignment="1" applyProtection="1">
      <alignment horizontal="left" vertical="center"/>
      <protection locked="0"/>
    </xf>
    <xf numFmtId="14" fontId="54" fillId="2" borderId="68" xfId="0" applyNumberFormat="1" applyFont="1" applyFill="1" applyBorder="1" applyAlignment="1" applyProtection="1">
      <alignment horizontal="left" vertical="center"/>
      <protection locked="0"/>
    </xf>
    <xf numFmtId="0" fontId="54" fillId="2" borderId="68" xfId="0" applyFont="1" applyFill="1" applyBorder="1" applyAlignment="1" applyProtection="1">
      <alignment horizontal="left" vertical="center"/>
      <protection locked="0"/>
    </xf>
    <xf numFmtId="0" fontId="54" fillId="2" borderId="123" xfId="0" applyFont="1" applyFill="1" applyBorder="1" applyAlignment="1" applyProtection="1">
      <alignment horizontal="left" vertical="center"/>
      <protection locked="0"/>
    </xf>
    <xf numFmtId="0" fontId="69" fillId="4" borderId="63" xfId="0" applyFont="1" applyFill="1" applyBorder="1" applyAlignment="1">
      <alignment horizontal="center"/>
    </xf>
    <xf numFmtId="0" fontId="69" fillId="4" borderId="0" xfId="0" applyFont="1" applyFill="1" applyAlignment="1">
      <alignment horizontal="center"/>
    </xf>
    <xf numFmtId="0" fontId="69" fillId="4" borderId="76" xfId="0" applyFont="1" applyFill="1" applyBorder="1" applyAlignment="1">
      <alignment horizontal="center"/>
    </xf>
    <xf numFmtId="0" fontId="30" fillId="4" borderId="63" xfId="0" applyFont="1" applyFill="1" applyBorder="1" applyAlignment="1">
      <alignment horizontal="left" vertical="top" wrapText="1"/>
    </xf>
    <xf numFmtId="0" fontId="30" fillId="4" borderId="0" xfId="0" applyFont="1" applyFill="1" applyAlignment="1">
      <alignment horizontal="left" vertical="top" wrapText="1"/>
    </xf>
    <xf numFmtId="0" fontId="48" fillId="4" borderId="0" xfId="0" applyFont="1" applyFill="1" applyAlignment="1">
      <alignment horizontal="left" wrapText="1"/>
    </xf>
    <xf numFmtId="0" fontId="48" fillId="4" borderId="42" xfId="0" applyFont="1" applyFill="1" applyBorder="1" applyAlignment="1">
      <alignment horizontal="left" wrapText="1"/>
    </xf>
    <xf numFmtId="0" fontId="28" fillId="4" borderId="63" xfId="0" applyFont="1" applyFill="1" applyBorder="1" applyAlignment="1">
      <alignment horizontal="left"/>
    </xf>
    <xf numFmtId="0" fontId="28" fillId="4" borderId="0" xfId="0" applyFont="1" applyFill="1" applyAlignment="1">
      <alignment horizontal="left"/>
    </xf>
    <xf numFmtId="0" fontId="30" fillId="2" borderId="192" xfId="0" applyFont="1" applyFill="1" applyBorder="1" applyAlignment="1">
      <alignment horizontal="right"/>
    </xf>
    <xf numFmtId="0" fontId="30" fillId="2" borderId="193" xfId="0" applyFont="1" applyFill="1" applyBorder="1" applyAlignment="1">
      <alignment horizontal="right"/>
    </xf>
    <xf numFmtId="0" fontId="30" fillId="4" borderId="63" xfId="0" applyFont="1" applyFill="1" applyBorder="1" applyAlignment="1">
      <alignment horizontal="left" wrapText="1"/>
    </xf>
    <xf numFmtId="0" fontId="30" fillId="4" borderId="0" xfId="0" applyFont="1" applyFill="1" applyAlignment="1">
      <alignment horizontal="left" wrapText="1"/>
    </xf>
    <xf numFmtId="0" fontId="30" fillId="2" borderId="198" xfId="0" applyFont="1" applyFill="1" applyBorder="1" applyAlignment="1" applyProtection="1">
      <alignment horizontal="center" vertical="center"/>
      <protection locked="0"/>
    </xf>
    <xf numFmtId="0" fontId="30" fillId="2" borderId="199" xfId="0" applyFont="1" applyFill="1" applyBorder="1" applyAlignment="1" applyProtection="1">
      <alignment horizontal="center" vertical="center"/>
      <protection locked="0"/>
    </xf>
    <xf numFmtId="0" fontId="30" fillId="4" borderId="40" xfId="0" applyFont="1" applyFill="1" applyBorder="1" applyAlignment="1">
      <alignment horizontal="left" wrapText="1"/>
    </xf>
    <xf numFmtId="0" fontId="30" fillId="2" borderId="194" xfId="0" applyFont="1" applyFill="1" applyBorder="1" applyAlignment="1" applyProtection="1">
      <alignment horizontal="center" vertical="center" wrapText="1"/>
      <protection locked="0"/>
    </xf>
    <xf numFmtId="0" fontId="30" fillId="2" borderId="195" xfId="0" applyFont="1" applyFill="1" applyBorder="1" applyAlignment="1" applyProtection="1">
      <alignment horizontal="center" vertical="center" wrapText="1"/>
      <protection locked="0"/>
    </xf>
    <xf numFmtId="0" fontId="31" fillId="10" borderId="116" xfId="0" applyFont="1" applyFill="1" applyBorder="1" applyAlignment="1">
      <alignment horizontal="left"/>
    </xf>
    <xf numFmtId="0" fontId="30" fillId="4" borderId="63"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196" xfId="0" applyFont="1" applyFill="1" applyBorder="1" applyAlignment="1">
      <alignment horizontal="left" vertical="center" wrapText="1"/>
    </xf>
    <xf numFmtId="0" fontId="30" fillId="4" borderId="93" xfId="0" applyFont="1" applyFill="1" applyBorder="1" applyAlignment="1">
      <alignment horizontal="left" vertical="center" wrapText="1"/>
    </xf>
    <xf numFmtId="0" fontId="31" fillId="10" borderId="0" xfId="0" applyFont="1" applyFill="1" applyAlignment="1">
      <alignment horizontal="center"/>
    </xf>
    <xf numFmtId="0" fontId="30" fillId="0" borderId="30" xfId="0" applyFont="1" applyBorder="1" applyAlignment="1">
      <alignment horizontal="left" vertical="top"/>
    </xf>
    <xf numFmtId="0" fontId="51" fillId="4" borderId="63" xfId="0" applyFont="1" applyFill="1" applyBorder="1" applyAlignment="1">
      <alignment horizontal="left" vertical="top" wrapText="1"/>
    </xf>
    <xf numFmtId="0" fontId="51" fillId="4" borderId="0" xfId="0" applyFont="1" applyFill="1" applyAlignment="1">
      <alignment horizontal="left" vertical="top" wrapText="1"/>
    </xf>
    <xf numFmtId="0" fontId="31" fillId="10" borderId="63" xfId="0" applyFont="1" applyFill="1" applyBorder="1" applyAlignment="1">
      <alignment horizontal="center"/>
    </xf>
    <xf numFmtId="0" fontId="31" fillId="10" borderId="40" xfId="0" applyFont="1" applyFill="1" applyBorder="1" applyAlignment="1">
      <alignment horizontal="center"/>
    </xf>
    <xf numFmtId="0" fontId="70" fillId="0" borderId="63" xfId="0" applyFont="1" applyBorder="1" applyAlignment="1">
      <alignment horizontal="left" vertical="top"/>
    </xf>
    <xf numFmtId="0" fontId="30" fillId="0" borderId="197" xfId="0" applyFont="1" applyBorder="1" applyAlignment="1">
      <alignment horizontal="left" vertical="top"/>
    </xf>
    <xf numFmtId="0" fontId="30" fillId="2" borderId="116" xfId="0" applyFont="1" applyFill="1" applyBorder="1" applyAlignment="1" applyProtection="1">
      <alignment horizontal="left"/>
      <protection locked="0"/>
    </xf>
    <xf numFmtId="0" fontId="30" fillId="4" borderId="42" xfId="0" applyFont="1" applyFill="1" applyBorder="1" applyAlignment="1">
      <alignment horizontal="left" vertical="center" wrapText="1"/>
    </xf>
    <xf numFmtId="0" fontId="30" fillId="2" borderId="186" xfId="0" applyFont="1" applyFill="1" applyBorder="1" applyAlignment="1" applyProtection="1">
      <alignment horizontal="center" vertical="center"/>
      <protection locked="0"/>
    </xf>
    <xf numFmtId="0" fontId="30" fillId="2" borderId="187" xfId="0" applyFont="1" applyFill="1" applyBorder="1" applyAlignment="1" applyProtection="1">
      <alignment horizontal="center" vertical="center"/>
      <protection locked="0"/>
    </xf>
    <xf numFmtId="0" fontId="30" fillId="4" borderId="42" xfId="0" applyFont="1" applyFill="1" applyBorder="1" applyAlignment="1">
      <alignment horizontal="left" wrapText="1"/>
    </xf>
    <xf numFmtId="0" fontId="30" fillId="2" borderId="202" xfId="0" applyFont="1" applyFill="1" applyBorder="1" applyAlignment="1" applyProtection="1">
      <alignment horizontal="center" vertical="center"/>
      <protection locked="0"/>
    </xf>
    <xf numFmtId="0" fontId="30" fillId="2" borderId="188" xfId="0" applyFont="1" applyFill="1" applyBorder="1" applyAlignment="1" applyProtection="1">
      <alignment horizontal="left"/>
      <protection locked="0"/>
    </xf>
    <xf numFmtId="0" fontId="30" fillId="4" borderId="54" xfId="0" applyFont="1" applyFill="1" applyBorder="1" applyAlignment="1">
      <alignment horizontal="left" vertical="top" wrapText="1"/>
    </xf>
    <xf numFmtId="0" fontId="30" fillId="4" borderId="40" xfId="0" applyFont="1" applyFill="1" applyBorder="1" applyAlignment="1">
      <alignment horizontal="left" vertical="top" wrapText="1"/>
    </xf>
    <xf numFmtId="0" fontId="30" fillId="2" borderId="200" xfId="0" applyFont="1" applyFill="1" applyBorder="1" applyAlignment="1" applyProtection="1">
      <alignment horizontal="center" vertical="center"/>
      <protection locked="0"/>
    </xf>
    <xf numFmtId="0" fontId="30" fillId="2" borderId="201" xfId="0" applyFont="1" applyFill="1" applyBorder="1" applyAlignment="1" applyProtection="1">
      <alignment horizontal="center" vertical="center"/>
      <protection locked="0"/>
    </xf>
    <xf numFmtId="0" fontId="40" fillId="0" borderId="54" xfId="3" applyFont="1" applyBorder="1" applyAlignment="1">
      <alignment horizontal="left" vertical="center" wrapText="1"/>
    </xf>
    <xf numFmtId="0" fontId="40" fillId="0" borderId="0" xfId="3" applyFont="1" applyAlignment="1">
      <alignment horizontal="left" vertical="center" wrapText="1"/>
    </xf>
    <xf numFmtId="0" fontId="71" fillId="0" borderId="0" xfId="0" applyFont="1" applyAlignment="1">
      <alignment horizontal="left" vertical="top" wrapText="1"/>
    </xf>
    <xf numFmtId="0" fontId="72" fillId="0" borderId="0" xfId="0" applyFont="1" applyAlignment="1">
      <alignment horizontal="left" vertical="top" wrapText="1"/>
    </xf>
    <xf numFmtId="164" fontId="28" fillId="2" borderId="203" xfId="0" applyNumberFormat="1" applyFont="1" applyFill="1" applyBorder="1" applyAlignment="1" applyProtection="1">
      <alignment horizontal="left" vertical="top"/>
      <protection locked="0"/>
    </xf>
    <xf numFmtId="164" fontId="28" fillId="2" borderId="204" xfId="0" applyNumberFormat="1" applyFont="1" applyFill="1" applyBorder="1" applyAlignment="1" applyProtection="1">
      <alignment horizontal="left" vertical="top"/>
      <protection locked="0"/>
    </xf>
    <xf numFmtId="0" fontId="28" fillId="2" borderId="186" xfId="4" applyNumberFormat="1" applyFont="1" applyFill="1" applyBorder="1" applyAlignment="1" applyProtection="1">
      <alignment horizontal="center" vertical="center"/>
      <protection locked="0"/>
    </xf>
    <xf numFmtId="0" fontId="28" fillId="2" borderId="125" xfId="4" applyNumberFormat="1" applyFont="1" applyFill="1" applyBorder="1" applyAlignment="1" applyProtection="1">
      <alignment horizontal="center" vertical="center"/>
      <protection locked="0"/>
    </xf>
    <xf numFmtId="164" fontId="28" fillId="2" borderId="120" xfId="0" applyNumberFormat="1" applyFont="1" applyFill="1" applyBorder="1" applyAlignment="1" applyProtection="1">
      <alignment horizontal="left" vertical="top"/>
      <protection locked="0"/>
    </xf>
    <xf numFmtId="164" fontId="28" fillId="2" borderId="61" xfId="0" applyNumberFormat="1" applyFont="1" applyFill="1" applyBorder="1" applyAlignment="1" applyProtection="1">
      <alignment horizontal="left" vertical="top"/>
      <protection locked="0"/>
    </xf>
    <xf numFmtId="164" fontId="28" fillId="2" borderId="205" xfId="0" applyNumberFormat="1" applyFont="1" applyFill="1" applyBorder="1" applyAlignment="1" applyProtection="1">
      <alignment horizontal="left" vertical="top"/>
      <protection locked="0"/>
    </xf>
    <xf numFmtId="164" fontId="28" fillId="4" borderId="39" xfId="0" applyNumberFormat="1" applyFont="1" applyFill="1" applyBorder="1" applyAlignment="1" applyProtection="1">
      <alignment horizontal="left" vertical="top"/>
      <protection locked="0"/>
    </xf>
    <xf numFmtId="164" fontId="28" fillId="4" borderId="206" xfId="0" applyNumberFormat="1" applyFont="1" applyFill="1" applyBorder="1" applyAlignment="1" applyProtection="1">
      <alignment horizontal="left" vertical="top"/>
      <protection locked="0"/>
    </xf>
    <xf numFmtId="164" fontId="28" fillId="2" borderId="39" xfId="0" applyNumberFormat="1" applyFont="1" applyFill="1" applyBorder="1" applyAlignment="1" applyProtection="1">
      <alignment horizontal="left" vertical="top"/>
      <protection locked="0"/>
    </xf>
    <xf numFmtId="164" fontId="28" fillId="2" borderId="206" xfId="0" applyNumberFormat="1" applyFont="1" applyFill="1" applyBorder="1" applyAlignment="1" applyProtection="1">
      <alignment horizontal="left" vertical="top"/>
      <protection locked="0"/>
    </xf>
    <xf numFmtId="0" fontId="35" fillId="9" borderId="186" xfId="0" applyFont="1" applyFill="1" applyBorder="1" applyAlignment="1">
      <alignment horizontal="center" vertical="center"/>
    </xf>
    <xf numFmtId="0" fontId="35" fillId="9" borderId="187" xfId="0" applyFont="1" applyFill="1" applyBorder="1" applyAlignment="1">
      <alignment horizontal="center" vertical="center"/>
    </xf>
    <xf numFmtId="0" fontId="46" fillId="9" borderId="187" xfId="0" applyFont="1" applyFill="1" applyBorder="1" applyAlignment="1">
      <alignment horizontal="center" vertical="center" wrapText="1"/>
    </xf>
    <xf numFmtId="0" fontId="33" fillId="2" borderId="117" xfId="0" applyFont="1" applyFill="1" applyBorder="1" applyAlignment="1">
      <alignment horizontal="center"/>
    </xf>
    <xf numFmtId="0" fontId="33" fillId="2" borderId="116" xfId="0" applyFont="1" applyFill="1" applyBorder="1" applyAlignment="1">
      <alignment horizontal="center"/>
    </xf>
    <xf numFmtId="0" fontId="28" fillId="4" borderId="187" xfId="0" applyFont="1" applyFill="1" applyBorder="1" applyAlignment="1">
      <alignment horizontal="left" vertical="top"/>
    </xf>
    <xf numFmtId="0" fontId="35" fillId="9" borderId="116" xfId="0" applyFont="1" applyFill="1" applyBorder="1" applyAlignment="1">
      <alignment horizontal="center" vertical="center"/>
    </xf>
    <xf numFmtId="0" fontId="35" fillId="9" borderId="116" xfId="0" applyFont="1" applyFill="1" applyBorder="1" applyAlignment="1">
      <alignment horizontal="center" vertical="center" wrapText="1"/>
    </xf>
    <xf numFmtId="0" fontId="35" fillId="9" borderId="117" xfId="0" applyFont="1" applyFill="1" applyBorder="1" applyAlignment="1">
      <alignment horizontal="center" vertical="center" wrapText="1"/>
    </xf>
    <xf numFmtId="0" fontId="35" fillId="9" borderId="188" xfId="0" applyFont="1" applyFill="1" applyBorder="1" applyAlignment="1">
      <alignment horizontal="center" vertical="center" wrapText="1"/>
    </xf>
    <xf numFmtId="0" fontId="28" fillId="2" borderId="39" xfId="0" applyFont="1" applyFill="1" applyBorder="1" applyAlignment="1" applyProtection="1">
      <alignment horizontal="right" vertical="center"/>
      <protection locked="0"/>
    </xf>
    <xf numFmtId="0" fontId="28" fillId="2" borderId="87" xfId="0" applyFont="1" applyFill="1" applyBorder="1" applyAlignment="1" applyProtection="1">
      <alignment horizontal="right" vertical="center"/>
      <protection locked="0"/>
    </xf>
    <xf numFmtId="0" fontId="50" fillId="4" borderId="74" xfId="0" applyFont="1" applyFill="1" applyBorder="1" applyAlignment="1">
      <alignment horizontal="left" wrapText="1"/>
    </xf>
    <xf numFmtId="0" fontId="50" fillId="4" borderId="183" xfId="0" applyFont="1" applyFill="1" applyBorder="1" applyAlignment="1">
      <alignment horizontal="left" wrapText="1"/>
    </xf>
    <xf numFmtId="0" fontId="28" fillId="2" borderId="62" xfId="0" applyFont="1" applyFill="1" applyBorder="1" applyAlignment="1" applyProtection="1">
      <alignment horizontal="right" vertical="center"/>
      <protection locked="0"/>
    </xf>
    <xf numFmtId="0" fontId="28" fillId="2" borderId="85" xfId="0" applyFont="1" applyFill="1" applyBorder="1" applyAlignment="1" applyProtection="1">
      <alignment horizontal="right" vertical="center"/>
      <protection locked="0"/>
    </xf>
    <xf numFmtId="0" fontId="33" fillId="2" borderId="61" xfId="0" applyFont="1" applyFill="1" applyBorder="1" applyProtection="1">
      <protection locked="0"/>
    </xf>
    <xf numFmtId="0" fontId="28" fillId="2" borderId="62" xfId="0" applyFont="1" applyFill="1" applyBorder="1" applyAlignment="1">
      <alignment horizontal="left" vertical="center"/>
    </xf>
    <xf numFmtId="0" fontId="28" fillId="2" borderId="85" xfId="0" applyFont="1" applyFill="1" applyBorder="1" applyAlignment="1">
      <alignment horizontal="left" vertical="center"/>
    </xf>
    <xf numFmtId="0" fontId="28" fillId="2" borderId="87" xfId="0" applyFont="1" applyFill="1" applyBorder="1" applyAlignment="1" applyProtection="1">
      <alignment horizontal="left" vertical="center"/>
      <protection locked="0"/>
    </xf>
    <xf numFmtId="0" fontId="28" fillId="2" borderId="85" xfId="0" applyFont="1" applyFill="1" applyBorder="1" applyAlignment="1" applyProtection="1">
      <alignment horizontal="left" vertical="center" wrapText="1"/>
      <protection locked="0"/>
    </xf>
    <xf numFmtId="0" fontId="34" fillId="0" borderId="76" xfId="0" applyFont="1" applyBorder="1" applyAlignment="1">
      <alignment horizontal="left" vertical="center"/>
    </xf>
    <xf numFmtId="0" fontId="37" fillId="0" borderId="72" xfId="0" applyFont="1" applyBorder="1" applyAlignment="1">
      <alignment horizontal="center" vertical="center" wrapText="1"/>
    </xf>
    <xf numFmtId="0" fontId="37" fillId="0" borderId="207" xfId="0" applyFont="1" applyBorder="1" applyAlignment="1">
      <alignment horizontal="center" vertical="center" wrapText="1"/>
    </xf>
    <xf numFmtId="0" fontId="28" fillId="2" borderId="76" xfId="0" applyFont="1" applyFill="1" applyBorder="1" applyAlignment="1" applyProtection="1">
      <alignment horizontal="left" vertical="top" wrapText="1"/>
      <protection locked="0"/>
    </xf>
    <xf numFmtId="14" fontId="28" fillId="2" borderId="39" xfId="0" applyNumberFormat="1" applyFont="1" applyFill="1" applyBorder="1" applyAlignment="1" applyProtection="1">
      <alignment horizontal="right" vertical="center"/>
      <protection locked="0"/>
    </xf>
    <xf numFmtId="0" fontId="33" fillId="2" borderId="229" xfId="0" applyFont="1" applyFill="1" applyBorder="1" applyAlignment="1" applyProtection="1">
      <alignment horizontal="center" vertical="center" wrapText="1"/>
      <protection locked="0"/>
    </xf>
    <xf numFmtId="0" fontId="33" fillId="2" borderId="235" xfId="0" applyFont="1" applyFill="1" applyBorder="1" applyAlignment="1" applyProtection="1">
      <alignment horizontal="left" vertical="center" wrapText="1"/>
      <protection locked="0"/>
    </xf>
    <xf numFmtId="166" fontId="33" fillId="2" borderId="214" xfId="0" applyNumberFormat="1" applyFont="1" applyFill="1" applyBorder="1" applyAlignment="1" applyProtection="1">
      <alignment horizontal="center" vertical="center"/>
      <protection locked="0"/>
    </xf>
    <xf numFmtId="166" fontId="33" fillId="2" borderId="213" xfId="0" applyNumberFormat="1" applyFont="1" applyFill="1" applyBorder="1" applyAlignment="1" applyProtection="1">
      <alignment horizontal="center" vertical="center"/>
      <protection locked="0"/>
    </xf>
    <xf numFmtId="166" fontId="33" fillId="2" borderId="51" xfId="0" applyNumberFormat="1" applyFont="1" applyFill="1" applyBorder="1" applyAlignment="1" applyProtection="1">
      <alignment horizontal="center" vertical="center"/>
      <protection locked="0"/>
    </xf>
    <xf numFmtId="166" fontId="33" fillId="2" borderId="188" xfId="0" applyNumberFormat="1" applyFont="1" applyFill="1" applyBorder="1" applyAlignment="1" applyProtection="1">
      <alignment horizontal="center" vertical="center"/>
      <protection locked="0"/>
    </xf>
    <xf numFmtId="166" fontId="33" fillId="2" borderId="215" xfId="0" applyNumberFormat="1" applyFont="1" applyFill="1" applyBorder="1" applyProtection="1">
      <protection locked="0"/>
    </xf>
    <xf numFmtId="166" fontId="33" fillId="2" borderId="117" xfId="0" applyNumberFormat="1" applyFont="1" applyFill="1" applyBorder="1" applyProtection="1">
      <protection locked="0"/>
    </xf>
    <xf numFmtId="166" fontId="33" fillId="2" borderId="214" xfId="0" applyNumberFormat="1" applyFont="1" applyFill="1" applyBorder="1" applyProtection="1">
      <protection locked="0"/>
    </xf>
    <xf numFmtId="166" fontId="33" fillId="2" borderId="188" xfId="0" applyNumberFormat="1" applyFont="1" applyFill="1" applyBorder="1" applyProtection="1">
      <protection locked="0"/>
    </xf>
    <xf numFmtId="166" fontId="33" fillId="2" borderId="116" xfId="0" applyNumberFormat="1" applyFont="1" applyFill="1" applyBorder="1" applyProtection="1">
      <protection locked="0"/>
    </xf>
    <xf numFmtId="166" fontId="33" fillId="2" borderId="213" xfId="0" applyNumberFormat="1" applyFont="1" applyFill="1" applyBorder="1" applyProtection="1">
      <protection locked="0"/>
    </xf>
    <xf numFmtId="166" fontId="33" fillId="2" borderId="51" xfId="0" applyNumberFormat="1" applyFont="1" applyFill="1" applyBorder="1" applyProtection="1">
      <protection locked="0"/>
    </xf>
    <xf numFmtId="166" fontId="33" fillId="2" borderId="215" xfId="0" applyNumberFormat="1" applyFont="1" applyFill="1" applyBorder="1" applyAlignment="1" applyProtection="1">
      <alignment horizontal="center" vertical="center"/>
      <protection locked="0"/>
    </xf>
    <xf numFmtId="166" fontId="33" fillId="2" borderId="117" xfId="0" applyNumberFormat="1" applyFont="1" applyFill="1" applyBorder="1" applyAlignment="1" applyProtection="1">
      <alignment horizontal="center" vertical="center"/>
      <protection locked="0"/>
    </xf>
    <xf numFmtId="166" fontId="33" fillId="2" borderId="219" xfId="0" applyNumberFormat="1" applyFont="1" applyFill="1" applyBorder="1" applyAlignment="1" applyProtection="1">
      <alignment horizontal="center" vertical="center"/>
      <protection locked="0"/>
    </xf>
    <xf numFmtId="166" fontId="33" fillId="2" borderId="225" xfId="0" applyNumberFormat="1" applyFont="1" applyFill="1" applyBorder="1" applyAlignment="1" applyProtection="1">
      <alignment horizontal="center" vertical="center"/>
      <protection locked="0"/>
    </xf>
    <xf numFmtId="166" fontId="33" fillId="2" borderId="220" xfId="0" applyNumberFormat="1" applyFont="1" applyFill="1" applyBorder="1" applyAlignment="1" applyProtection="1">
      <alignment horizontal="center" vertical="center"/>
      <protection locked="0"/>
    </xf>
    <xf numFmtId="166" fontId="33" fillId="2" borderId="223" xfId="0" applyNumberFormat="1" applyFont="1" applyFill="1" applyBorder="1" applyAlignment="1" applyProtection="1">
      <alignment horizontal="center" vertical="center"/>
      <protection locked="0"/>
    </xf>
  </cellXfs>
  <cellStyles count="5">
    <cellStyle name="Hipersaitas" xfId="1" builtinId="8"/>
    <cellStyle name="Įprastas" xfId="0" builtinId="0"/>
    <cellStyle name="Normal 2" xfId="2" xr:uid="{8B453BCF-DE47-400E-9F93-36819727B5C2}"/>
    <cellStyle name="Normal 2 2" xfId="3" xr:uid="{526EA1E1-1453-4658-88FE-D8EF7A3EAB42}"/>
    <cellStyle name="Procentai" xfId="4" builtinId="5"/>
  </cellStyles>
  <dxfs count="41">
    <dxf>
      <fill>
        <patternFill>
          <bgColor rgb="FFFEB2B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28</xdr:col>
      <xdr:colOff>0</xdr:colOff>
      <xdr:row>2</xdr:row>
      <xdr:rowOff>104400</xdr:rowOff>
    </xdr:from>
    <xdr:to>
      <xdr:col>28</xdr:col>
      <xdr:colOff>0</xdr:colOff>
      <xdr:row>2</xdr:row>
      <xdr:rowOff>106305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5">
              <a:extLst>
                <a:ext uri="{FF2B5EF4-FFF2-40B4-BE49-F238E27FC236}">
                  <a16:creationId xmlns:a16="http://schemas.microsoft.com/office/drawing/2014/main" id="{30346D1B-A4A0-4501-8FC0-2DED5D1DC797}"/>
                </a:ext>
              </a:extLst>
            </xdr14:cNvPr>
            <xdr14:cNvContentPartPr/>
          </xdr14:nvContentPartPr>
          <xdr14:nvPr macro=""/>
          <xdr14:xfrm>
            <a:off x="1466280" y="428250"/>
            <a:ext cx="360" cy="360"/>
          </xdr14:xfrm>
        </xdr:contentPart>
      </mc:Choice>
      <mc:Fallback xmlns="">
        <xdr:pic>
          <xdr:nvPicPr>
            <xdr:cNvPr id="6" name="Ink 5">
              <a:extLst>
                <a:ext uri="{FF2B5EF4-FFF2-40B4-BE49-F238E27FC236}">
                  <a16:creationId xmlns:a16="http://schemas.microsoft.com/office/drawing/2014/main" id="{F5AC16DF-AEF9-4DEB-B924-37653E23B117}"/>
                </a:ext>
              </a:extLst>
            </xdr:cNvPr>
            <xdr:cNvPicPr/>
          </xdr:nvPicPr>
          <xdr:blipFill>
            <a:blip xmlns:r="http://schemas.openxmlformats.org/officeDocument/2006/relationships" r:embed="rId2"/>
            <a:stretch>
              <a:fillRect/>
            </a:stretch>
          </xdr:blipFill>
          <xdr:spPr>
            <a:xfrm>
              <a:off x="1457640" y="41925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09T06:33:25.642"/>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e-tar.lt/portal/lt/legalAct/61bbff105c9f11ee81b8b446907f594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abSelected="1" zoomScaleNormal="100" zoomScaleSheetLayoutView="85" zoomScalePageLayoutView="60" workbookViewId="0">
      <selection activeCell="C8" sqref="C8:E8"/>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638" t="s">
        <v>587</v>
      </c>
      <c r="E2" s="639"/>
      <c r="F2" s="29"/>
      <c r="G2" s="33"/>
      <c r="H2" s="33"/>
      <c r="I2" s="33"/>
      <c r="J2" s="33"/>
      <c r="K2" s="33"/>
      <c r="L2" s="33"/>
      <c r="M2" s="33"/>
      <c r="N2" s="33"/>
      <c r="O2" s="33"/>
      <c r="P2" s="33"/>
      <c r="Q2" s="337">
        <v>1</v>
      </c>
      <c r="R2" s="334" t="s">
        <v>0</v>
      </c>
      <c r="S2" s="335">
        <v>253255950</v>
      </c>
      <c r="T2" s="337" t="s">
        <v>413</v>
      </c>
      <c r="U2" s="402">
        <v>1</v>
      </c>
      <c r="V2" s="336" t="s">
        <v>385</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640"/>
      <c r="E3" s="641"/>
      <c r="F3" s="29"/>
      <c r="G3" s="33"/>
      <c r="H3" s="33"/>
      <c r="I3" s="33"/>
      <c r="J3" s="33"/>
      <c r="K3" s="33"/>
      <c r="L3" s="33"/>
      <c r="M3" s="33"/>
      <c r="N3" s="33"/>
      <c r="O3" s="33"/>
      <c r="P3" s="33"/>
      <c r="Q3" s="337">
        <v>2</v>
      </c>
      <c r="R3" s="334" t="s">
        <v>2</v>
      </c>
      <c r="S3" s="335">
        <v>152903578</v>
      </c>
      <c r="T3" s="337" t="s">
        <v>413</v>
      </c>
      <c r="U3" s="402">
        <v>1</v>
      </c>
      <c r="V3" s="336" t="s">
        <v>555</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640"/>
      <c r="E4" s="641"/>
      <c r="F4" s="29"/>
      <c r="G4" s="33"/>
      <c r="H4" s="33"/>
      <c r="I4" s="33"/>
      <c r="J4" s="33"/>
      <c r="K4" s="33"/>
      <c r="L4" s="33"/>
      <c r="M4" s="33"/>
      <c r="N4" s="33"/>
      <c r="O4" s="33"/>
      <c r="P4" s="33"/>
      <c r="Q4" s="337">
        <v>3</v>
      </c>
      <c r="R4" s="334" t="s">
        <v>3</v>
      </c>
      <c r="S4" s="335">
        <v>152968145</v>
      </c>
      <c r="T4" s="337" t="s">
        <v>413</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432</v>
      </c>
      <c r="U5" s="402">
        <v>0.99919999999999998</v>
      </c>
      <c r="V5" s="336" t="s">
        <v>385</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649" t="s">
        <v>5</v>
      </c>
      <c r="C6" s="650"/>
      <c r="D6" s="650"/>
      <c r="E6" s="651"/>
      <c r="F6" s="29"/>
      <c r="G6" s="33"/>
      <c r="H6" s="33"/>
      <c r="I6" s="33"/>
      <c r="J6" s="33"/>
      <c r="K6" s="33"/>
      <c r="L6" s="33"/>
      <c r="M6" s="33"/>
      <c r="N6" s="33"/>
      <c r="O6" s="33"/>
      <c r="P6" s="33"/>
      <c r="Q6" s="407">
        <v>5</v>
      </c>
      <c r="R6" s="338" t="s">
        <v>6</v>
      </c>
      <c r="S6" s="339">
        <v>149947714</v>
      </c>
      <c r="T6" s="337" t="s">
        <v>432</v>
      </c>
      <c r="U6" s="402">
        <v>0.98629999999999995</v>
      </c>
      <c r="V6" s="336" t="s">
        <v>386</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432</v>
      </c>
      <c r="U7" s="402">
        <v>1</v>
      </c>
      <c r="V7" s="336" t="s">
        <v>386</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652"/>
      <c r="D8" s="652"/>
      <c r="E8" s="653"/>
      <c r="F8" s="29"/>
      <c r="G8" s="33"/>
      <c r="H8" s="33"/>
      <c r="I8" s="33"/>
      <c r="J8" s="33"/>
      <c r="K8" s="33"/>
      <c r="L8" s="33"/>
      <c r="M8" s="33"/>
      <c r="N8" s="33"/>
      <c r="O8" s="33"/>
      <c r="P8" s="33"/>
      <c r="Q8" s="407">
        <v>7</v>
      </c>
      <c r="R8" s="407" t="s">
        <v>12</v>
      </c>
      <c r="S8" s="339">
        <v>250135860</v>
      </c>
      <c r="T8" s="337" t="s">
        <v>432</v>
      </c>
      <c r="U8" s="402">
        <v>0.31</v>
      </c>
      <c r="V8" s="336" t="s">
        <v>387</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546</v>
      </c>
      <c r="C9" s="642" t="str">
        <f>IFERROR(VLOOKUP(C8,$R$1:$T$239,3,FALSE),"")</f>
        <v/>
      </c>
      <c r="D9" s="642"/>
      <c r="E9" s="643"/>
      <c r="F9" s="29"/>
      <c r="G9" s="33"/>
      <c r="H9" s="33" t="s">
        <v>10</v>
      </c>
      <c r="I9" s="33"/>
      <c r="J9" s="33"/>
      <c r="K9" s="33"/>
      <c r="L9" s="33"/>
      <c r="M9" s="33"/>
      <c r="N9" s="33"/>
      <c r="O9" s="33"/>
      <c r="P9" s="33"/>
      <c r="Q9" s="337">
        <v>8</v>
      </c>
      <c r="R9" s="334" t="s">
        <v>15</v>
      </c>
      <c r="S9" s="335">
        <v>153720195</v>
      </c>
      <c r="T9" s="337" t="s">
        <v>429</v>
      </c>
      <c r="U9" s="403" t="s">
        <v>51</v>
      </c>
      <c r="V9" s="336" t="s">
        <v>497</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642" t="str">
        <f>IFERROR(VLOOKUP(C8,$R$2:$S$239,2,FALSE),"")</f>
        <v/>
      </c>
      <c r="D10" s="642"/>
      <c r="E10" s="643"/>
      <c r="F10" s="29"/>
      <c r="G10" s="33"/>
      <c r="H10" s="33" t="s">
        <v>1</v>
      </c>
      <c r="I10" s="33"/>
      <c r="J10" s="33"/>
      <c r="K10" s="33"/>
      <c r="L10" s="33"/>
      <c r="M10" s="33"/>
      <c r="N10" s="33"/>
      <c r="O10" s="33"/>
      <c r="P10" s="33"/>
      <c r="Q10" s="337">
        <v>9</v>
      </c>
      <c r="R10" s="334" t="s">
        <v>19</v>
      </c>
      <c r="S10" s="335">
        <v>154138664</v>
      </c>
      <c r="T10" s="337" t="s">
        <v>437</v>
      </c>
      <c r="U10" s="402">
        <v>1</v>
      </c>
      <c r="V10" s="336" t="s">
        <v>385</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393</v>
      </c>
      <c r="C11" s="654" t="str">
        <f>IFERROR(VLOOKUP(C8,$R$2:$V$239,5,FALSE),"")</f>
        <v/>
      </c>
      <c r="D11" s="654"/>
      <c r="E11" s="655"/>
      <c r="F11" s="29"/>
      <c r="G11" s="33"/>
      <c r="H11" s="33" t="s">
        <v>496</v>
      </c>
      <c r="I11" s="33"/>
      <c r="J11" s="33"/>
      <c r="K11" s="33"/>
      <c r="L11" s="33"/>
      <c r="M11" s="33"/>
      <c r="N11" s="33"/>
      <c r="O11" s="33"/>
      <c r="P11" s="33"/>
      <c r="Q11" s="337">
        <v>10</v>
      </c>
      <c r="R11" s="334" t="s">
        <v>22</v>
      </c>
      <c r="S11" s="335">
        <v>154111083</v>
      </c>
      <c r="T11" s="337" t="s">
        <v>437</v>
      </c>
      <c r="U11" s="402">
        <v>1</v>
      </c>
      <c r="V11" s="336" t="s">
        <v>697</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507</v>
      </c>
      <c r="C12" s="644"/>
      <c r="D12" s="644"/>
      <c r="E12" s="645"/>
      <c r="F12" s="29"/>
      <c r="G12" s="33"/>
      <c r="H12" s="33" t="s">
        <v>26</v>
      </c>
      <c r="I12" s="33"/>
      <c r="J12" s="33"/>
      <c r="K12" s="33"/>
      <c r="L12" s="33"/>
      <c r="M12" s="33"/>
      <c r="N12" s="33"/>
      <c r="O12" s="33"/>
      <c r="P12" s="33"/>
      <c r="Q12" s="337">
        <v>11</v>
      </c>
      <c r="R12" s="334" t="s">
        <v>24</v>
      </c>
      <c r="S12" s="335">
        <v>154112751</v>
      </c>
      <c r="T12" s="337" t="s">
        <v>437</v>
      </c>
      <c r="U12" s="402">
        <v>0.98719999999999997</v>
      </c>
      <c r="V12" s="335" t="s">
        <v>386</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423</v>
      </c>
      <c r="U13" s="402">
        <v>1</v>
      </c>
      <c r="V13" s="335" t="s">
        <v>385</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646" t="s">
        <v>36</v>
      </c>
      <c r="D14" s="647"/>
      <c r="E14" s="648"/>
      <c r="F14" s="29"/>
      <c r="G14" s="33"/>
      <c r="H14" s="33" t="s">
        <v>33</v>
      </c>
      <c r="I14" s="33"/>
      <c r="J14" s="33"/>
      <c r="K14" s="33"/>
      <c r="L14" s="33"/>
      <c r="M14" s="33"/>
      <c r="N14" s="33"/>
      <c r="O14" s="33"/>
      <c r="P14" s="33"/>
      <c r="Q14" s="337">
        <v>13</v>
      </c>
      <c r="R14" s="334" t="s">
        <v>32</v>
      </c>
      <c r="S14" s="335">
        <v>152840633</v>
      </c>
      <c r="T14" s="337" t="s">
        <v>423</v>
      </c>
      <c r="U14" s="402">
        <v>1</v>
      </c>
      <c r="V14" s="335" t="s">
        <v>386</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633" t="s">
        <v>330</v>
      </c>
      <c r="D15" s="633"/>
      <c r="E15" s="148" t="s">
        <v>41</v>
      </c>
      <c r="F15" s="29"/>
      <c r="G15" s="33"/>
      <c r="H15" s="33" t="s">
        <v>37</v>
      </c>
      <c r="I15" s="33"/>
      <c r="J15" s="33"/>
      <c r="K15" s="33"/>
      <c r="L15" s="33"/>
      <c r="M15" s="33"/>
      <c r="N15" s="33"/>
      <c r="O15" s="33"/>
      <c r="P15" s="33"/>
      <c r="Q15" s="337">
        <v>14</v>
      </c>
      <c r="R15" s="334" t="s">
        <v>35</v>
      </c>
      <c r="S15" s="335">
        <v>152814478</v>
      </c>
      <c r="T15" s="337" t="s">
        <v>423</v>
      </c>
      <c r="U15" s="402">
        <v>0.83520000000000005</v>
      </c>
      <c r="V15" s="335" t="s">
        <v>394</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634"/>
      <c r="D16" s="635"/>
      <c r="E16" s="150"/>
      <c r="F16" s="29"/>
      <c r="G16" s="33"/>
      <c r="H16" s="33" t="s">
        <v>42</v>
      </c>
      <c r="I16" s="33"/>
      <c r="J16" s="33"/>
      <c r="K16" s="33"/>
      <c r="L16" s="33"/>
      <c r="M16" s="33"/>
      <c r="N16" s="33"/>
      <c r="O16" s="33"/>
      <c r="P16" s="33"/>
      <c r="Q16" s="337">
        <v>15</v>
      </c>
      <c r="R16" s="334" t="s">
        <v>39</v>
      </c>
      <c r="S16" s="335">
        <v>154724428</v>
      </c>
      <c r="T16" s="337" t="s">
        <v>433</v>
      </c>
      <c r="U16" s="403" t="s">
        <v>51</v>
      </c>
      <c r="V16" s="335" t="s">
        <v>394</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634"/>
      <c r="D17" s="635"/>
      <c r="E17" s="150"/>
      <c r="F17" s="29"/>
      <c r="G17" s="33"/>
      <c r="H17" s="33" t="s">
        <v>46</v>
      </c>
      <c r="I17" s="33"/>
      <c r="J17" s="33"/>
      <c r="K17" s="33"/>
      <c r="L17" s="33"/>
      <c r="M17" s="33"/>
      <c r="N17" s="33"/>
      <c r="O17" s="33"/>
      <c r="P17" s="33"/>
      <c r="Q17" s="337">
        <v>16</v>
      </c>
      <c r="R17" s="334" t="s">
        <v>44</v>
      </c>
      <c r="S17" s="335">
        <v>154742789</v>
      </c>
      <c r="T17" s="337" t="s">
        <v>433</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656"/>
      <c r="D18" s="657"/>
      <c r="E18" s="150"/>
      <c r="F18" s="29"/>
      <c r="G18" s="33"/>
      <c r="H18" s="33" t="s">
        <v>50</v>
      </c>
      <c r="I18" s="33"/>
      <c r="J18" s="33"/>
      <c r="K18" s="33"/>
      <c r="L18" s="33"/>
      <c r="M18" s="33"/>
      <c r="N18" s="33"/>
      <c r="O18" s="33"/>
      <c r="P18" s="33"/>
      <c r="Q18" s="337">
        <v>17</v>
      </c>
      <c r="R18" s="334" t="s">
        <v>48</v>
      </c>
      <c r="S18" s="335">
        <v>154866655</v>
      </c>
      <c r="T18" s="337" t="s">
        <v>433</v>
      </c>
      <c r="U18" s="402">
        <v>1</v>
      </c>
      <c r="V18" s="335" t="s">
        <v>394</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656"/>
      <c r="D19" s="657"/>
      <c r="E19" s="150"/>
      <c r="F19" s="29"/>
      <c r="G19" s="33"/>
      <c r="H19" s="33" t="s">
        <v>54</v>
      </c>
      <c r="I19" s="33"/>
      <c r="J19" s="33"/>
      <c r="K19" s="33"/>
      <c r="L19" s="33"/>
      <c r="M19" s="33"/>
      <c r="N19" s="33"/>
      <c r="O19" s="33"/>
      <c r="P19" s="33"/>
      <c r="Q19" s="337">
        <v>18</v>
      </c>
      <c r="R19" s="334" t="s">
        <v>52</v>
      </c>
      <c r="S19" s="335">
        <v>154850665</v>
      </c>
      <c r="T19" s="337" t="s">
        <v>433</v>
      </c>
      <c r="U19" s="402">
        <v>0.93110000000000004</v>
      </c>
      <c r="V19" s="335" t="s">
        <v>385</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656"/>
      <c r="D20" s="657"/>
      <c r="E20" s="150"/>
      <c r="F20" s="29"/>
      <c r="G20" s="33"/>
      <c r="H20" s="33" t="s">
        <v>57</v>
      </c>
      <c r="I20" s="33"/>
      <c r="J20" s="33"/>
      <c r="K20" s="33"/>
      <c r="L20" s="33"/>
      <c r="M20" s="33"/>
      <c r="N20" s="33"/>
      <c r="O20" s="33"/>
      <c r="P20" s="33"/>
      <c r="Q20" s="337">
        <v>19</v>
      </c>
      <c r="R20" s="334" t="s">
        <v>55</v>
      </c>
      <c r="S20" s="335">
        <v>152003098</v>
      </c>
      <c r="T20" s="337" t="s">
        <v>414</v>
      </c>
      <c r="U20" s="402">
        <v>0.97640000000000005</v>
      </c>
      <c r="V20" s="335" t="s">
        <v>394</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658" t="s">
        <v>68</v>
      </c>
      <c r="D21" s="659"/>
      <c r="E21" s="151">
        <f>100%-SUM(E16:E20)</f>
        <v>1</v>
      </c>
      <c r="F21" s="29"/>
      <c r="G21" s="33"/>
      <c r="H21" s="33" t="s">
        <v>60</v>
      </c>
      <c r="I21" s="33"/>
      <c r="J21" s="33"/>
      <c r="K21" s="33"/>
      <c r="L21" s="33"/>
      <c r="M21" s="33"/>
      <c r="N21" s="33"/>
      <c r="O21" s="33"/>
      <c r="P21" s="33"/>
      <c r="Q21" s="337">
        <v>20</v>
      </c>
      <c r="R21" s="334" t="s">
        <v>58</v>
      </c>
      <c r="S21" s="335">
        <v>301500997</v>
      </c>
      <c r="T21" s="337" t="s">
        <v>414</v>
      </c>
      <c r="U21" s="402">
        <v>1</v>
      </c>
      <c r="V21" s="335" t="s">
        <v>385</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414</v>
      </c>
      <c r="U22" s="402">
        <v>1</v>
      </c>
      <c r="V22" s="335" t="s">
        <v>394</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674"/>
      <c r="D23" s="674"/>
      <c r="E23" s="675"/>
      <c r="F23" s="29"/>
      <c r="G23" s="33"/>
      <c r="H23" s="33"/>
      <c r="I23" s="33"/>
      <c r="J23" s="33"/>
      <c r="K23" s="33"/>
      <c r="L23" s="33"/>
      <c r="M23" s="33"/>
      <c r="N23" s="33"/>
      <c r="O23" s="33"/>
      <c r="P23" s="33"/>
      <c r="Q23" s="337">
        <v>22</v>
      </c>
      <c r="R23" s="334" t="s">
        <v>63</v>
      </c>
      <c r="S23" s="335">
        <v>152007157</v>
      </c>
      <c r="T23" s="337" t="s">
        <v>414</v>
      </c>
      <c r="U23" s="402">
        <v>1</v>
      </c>
      <c r="V23" s="335" t="s">
        <v>555</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636"/>
      <c r="D24" s="636"/>
      <c r="E24" s="637"/>
      <c r="F24" s="29"/>
      <c r="G24" s="33"/>
      <c r="H24" s="33"/>
      <c r="I24" s="33"/>
      <c r="J24" s="33"/>
      <c r="K24" s="33"/>
      <c r="L24" s="33"/>
      <c r="M24" s="33"/>
      <c r="N24" s="33"/>
      <c r="O24" s="33"/>
      <c r="P24" s="33"/>
      <c r="Q24" s="337">
        <v>23</v>
      </c>
      <c r="R24" s="334" t="s">
        <v>64</v>
      </c>
      <c r="S24" s="335">
        <v>305802733</v>
      </c>
      <c r="T24" s="337" t="s">
        <v>440</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440</v>
      </c>
      <c r="U25" s="402">
        <v>1</v>
      </c>
      <c r="V25" s="335" t="s">
        <v>497</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680"/>
      <c r="D26" s="680"/>
      <c r="E26" s="681"/>
      <c r="F26" s="29"/>
      <c r="G26" s="33"/>
      <c r="H26" s="33"/>
      <c r="I26" s="65"/>
      <c r="J26" s="65"/>
      <c r="K26" s="33"/>
      <c r="L26" s="33"/>
      <c r="M26" s="33"/>
      <c r="N26" s="33"/>
      <c r="O26" s="33"/>
      <c r="P26" s="33"/>
      <c r="Q26" s="342">
        <v>25</v>
      </c>
      <c r="R26" s="340" t="s">
        <v>66</v>
      </c>
      <c r="S26" s="341">
        <v>155513971</v>
      </c>
      <c r="T26" s="342" t="s">
        <v>426</v>
      </c>
      <c r="U26" s="404">
        <v>1</v>
      </c>
      <c r="V26" s="341" t="s">
        <v>497</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682"/>
      <c r="D27" s="682"/>
      <c r="E27" s="683"/>
      <c r="F27" s="29"/>
      <c r="G27" s="33"/>
      <c r="H27" s="33"/>
      <c r="I27" s="33"/>
      <c r="J27" s="33"/>
      <c r="K27" s="33"/>
      <c r="L27" s="33"/>
      <c r="M27" s="65"/>
      <c r="N27" s="65"/>
      <c r="O27" s="65"/>
      <c r="P27" s="65"/>
      <c r="Q27" s="342">
        <v>26</v>
      </c>
      <c r="R27" s="340" t="s">
        <v>69</v>
      </c>
      <c r="S27" s="341">
        <v>255512870</v>
      </c>
      <c r="T27" s="342" t="s">
        <v>426</v>
      </c>
      <c r="U27" s="404">
        <v>0.99709999999999999</v>
      </c>
      <c r="V27" s="341" t="s">
        <v>497</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426</v>
      </c>
      <c r="U28" s="404">
        <v>0.99850000000000005</v>
      </c>
      <c r="V28" s="341" t="s">
        <v>386</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672" t="s">
        <v>79</v>
      </c>
      <c r="D29" s="672"/>
      <c r="E29" s="673"/>
      <c r="F29" s="29"/>
      <c r="G29" s="33"/>
      <c r="H29" s="33"/>
      <c r="I29" s="33"/>
      <c r="J29" s="33"/>
      <c r="K29" s="33"/>
      <c r="L29" s="33"/>
      <c r="M29" s="33"/>
      <c r="N29" s="33"/>
      <c r="O29" s="33"/>
      <c r="P29" s="33"/>
      <c r="Q29" s="342">
        <v>28</v>
      </c>
      <c r="R29" s="340" t="s">
        <v>389</v>
      </c>
      <c r="S29" s="341">
        <v>155402647</v>
      </c>
      <c r="T29" s="342" t="s">
        <v>426</v>
      </c>
      <c r="U29" s="405" t="s">
        <v>51</v>
      </c>
      <c r="V29" s="336" t="s">
        <v>555</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678" t="s">
        <v>80</v>
      </c>
      <c r="D30" s="678"/>
      <c r="E30" s="679"/>
      <c r="F30" s="29"/>
      <c r="G30" s="33"/>
      <c r="H30" s="33"/>
      <c r="I30" s="33"/>
      <c r="J30" s="33"/>
      <c r="K30" s="33"/>
      <c r="L30" s="33"/>
      <c r="M30" s="33"/>
      <c r="N30" s="33"/>
      <c r="O30" s="33"/>
      <c r="P30" s="33"/>
      <c r="Q30" s="342">
        <v>29</v>
      </c>
      <c r="R30" s="334" t="s">
        <v>73</v>
      </c>
      <c r="S30" s="335">
        <v>156916523</v>
      </c>
      <c r="T30" s="337" t="s">
        <v>444</v>
      </c>
      <c r="U30" s="402">
        <v>1</v>
      </c>
      <c r="V30" s="336" t="s">
        <v>555</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664" t="s">
        <v>82</v>
      </c>
      <c r="D31" s="664"/>
      <c r="E31" s="665"/>
      <c r="F31" s="29"/>
      <c r="H31" s="66"/>
      <c r="I31" s="33"/>
      <c r="J31" s="33"/>
      <c r="K31" s="33"/>
      <c r="L31" s="33"/>
      <c r="M31" s="33"/>
      <c r="N31" s="33"/>
      <c r="O31" s="33"/>
      <c r="P31" s="33"/>
      <c r="Q31" s="342">
        <v>30</v>
      </c>
      <c r="R31" s="334" t="s">
        <v>75</v>
      </c>
      <c r="S31" s="335">
        <v>256564350</v>
      </c>
      <c r="T31" s="337" t="s">
        <v>444</v>
      </c>
      <c r="U31" s="402">
        <v>1</v>
      </c>
      <c r="V31" s="335" t="s">
        <v>385</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666" t="s">
        <v>84</v>
      </c>
      <c r="D32" s="666"/>
      <c r="E32" s="667"/>
      <c r="F32" s="29"/>
      <c r="G32" s="33"/>
      <c r="H32" s="66"/>
      <c r="I32" s="66"/>
      <c r="J32" s="66"/>
      <c r="K32" s="33"/>
      <c r="L32" s="33"/>
      <c r="M32" s="33"/>
      <c r="N32" s="33"/>
      <c r="O32" s="33"/>
      <c r="P32" s="33"/>
      <c r="Q32" s="342">
        <v>31</v>
      </c>
      <c r="R32" s="334" t="s">
        <v>77</v>
      </c>
      <c r="S32" s="335">
        <v>156576661</v>
      </c>
      <c r="T32" s="337" t="s">
        <v>444</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565</v>
      </c>
      <c r="D33" s="36"/>
      <c r="E33" s="209" t="s">
        <v>566</v>
      </c>
      <c r="F33" s="29"/>
      <c r="G33" s="33"/>
      <c r="H33" s="33"/>
      <c r="I33" s="66"/>
      <c r="J33" s="66"/>
      <c r="K33" s="33"/>
      <c r="L33" s="33"/>
      <c r="M33" s="66"/>
      <c r="N33" s="66"/>
      <c r="O33" s="66"/>
      <c r="P33" s="66"/>
      <c r="Q33" s="342">
        <v>32</v>
      </c>
      <c r="R33" s="334" t="s">
        <v>78</v>
      </c>
      <c r="S33" s="335">
        <v>156737189</v>
      </c>
      <c r="T33" s="337" t="s">
        <v>444</v>
      </c>
      <c r="U33" s="402">
        <v>1</v>
      </c>
      <c r="V33" s="335" t="s">
        <v>386</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c r="D34" s="33"/>
      <c r="E34" s="161"/>
      <c r="F34" s="29"/>
      <c r="G34" s="33"/>
      <c r="H34" s="66"/>
      <c r="I34" s="33"/>
      <c r="J34" s="33"/>
      <c r="K34" s="33"/>
      <c r="L34" s="33"/>
      <c r="M34" s="66"/>
      <c r="N34" s="66"/>
      <c r="O34" s="66"/>
      <c r="P34" s="66"/>
      <c r="Q34" s="342">
        <v>33</v>
      </c>
      <c r="R34" s="334" t="s">
        <v>81</v>
      </c>
      <c r="S34" s="335">
        <v>157531950</v>
      </c>
      <c r="T34" s="337" t="s">
        <v>445</v>
      </c>
      <c r="U34" s="402">
        <v>1</v>
      </c>
      <c r="V34" s="335" t="s">
        <v>385</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c r="D35" s="33"/>
      <c r="E35" s="162"/>
      <c r="F35" s="29"/>
      <c r="G35" s="33"/>
      <c r="H35" s="66"/>
      <c r="I35" s="66"/>
      <c r="J35" s="66"/>
      <c r="K35" s="33"/>
      <c r="L35" s="33"/>
      <c r="M35" s="33"/>
      <c r="N35" s="33"/>
      <c r="O35" s="33"/>
      <c r="P35" s="33"/>
      <c r="Q35" s="342">
        <v>34</v>
      </c>
      <c r="R35" s="334" t="s">
        <v>83</v>
      </c>
      <c r="S35" s="335">
        <v>157521319</v>
      </c>
      <c r="T35" s="337" t="s">
        <v>445</v>
      </c>
      <c r="U35" s="402">
        <v>1</v>
      </c>
      <c r="V35" s="335" t="s">
        <v>497</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0</v>
      </c>
      <c r="D36" s="33"/>
      <c r="E36" s="164">
        <f>+E34-E35</f>
        <v>0</v>
      </c>
      <c r="F36" s="29"/>
      <c r="G36" s="33"/>
      <c r="H36" s="33"/>
      <c r="I36" s="66"/>
      <c r="J36" s="66"/>
      <c r="K36" s="41"/>
      <c r="L36" s="33"/>
      <c r="M36" s="66"/>
      <c r="N36" s="66"/>
      <c r="O36" s="66"/>
      <c r="P36" s="66"/>
      <c r="Q36" s="342">
        <v>35</v>
      </c>
      <c r="R36" s="334" t="s">
        <v>85</v>
      </c>
      <c r="S36" s="335">
        <v>157536164</v>
      </c>
      <c r="T36" s="337" t="s">
        <v>445</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c r="D37" s="47"/>
      <c r="E37" s="331"/>
      <c r="F37" s="29"/>
      <c r="H37" s="33"/>
      <c r="I37" s="33"/>
      <c r="J37" s="33"/>
      <c r="K37" s="33"/>
      <c r="L37" s="42"/>
      <c r="Q37" s="342">
        <v>36</v>
      </c>
      <c r="R37" s="334" t="s">
        <v>87</v>
      </c>
      <c r="S37" s="335">
        <v>258325370</v>
      </c>
      <c r="T37" s="337" t="s">
        <v>424</v>
      </c>
      <c r="U37" s="402">
        <v>1</v>
      </c>
      <c r="V37" s="335" t="s">
        <v>497</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c r="D38" s="47"/>
      <c r="E38" s="165"/>
      <c r="F38" s="29"/>
      <c r="H38" s="33"/>
      <c r="I38" s="33"/>
      <c r="J38" s="33"/>
      <c r="K38" s="33"/>
      <c r="L38" s="33"/>
      <c r="M38" s="33"/>
      <c r="N38" s="33"/>
      <c r="O38" s="33"/>
      <c r="P38" s="33"/>
      <c r="Q38" s="342">
        <v>37</v>
      </c>
      <c r="R38" s="334" t="s">
        <v>89</v>
      </c>
      <c r="S38" s="335">
        <v>158161361</v>
      </c>
      <c r="T38" s="337" t="s">
        <v>424</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0</v>
      </c>
      <c r="D39" s="33"/>
      <c r="E39" s="453">
        <f>+E36-E37-E38</f>
        <v>0</v>
      </c>
      <c r="F39" s="29"/>
      <c r="G39" s="33"/>
      <c r="H39" s="33"/>
      <c r="I39" s="33"/>
      <c r="J39" s="33"/>
      <c r="K39" s="33"/>
      <c r="L39" s="33"/>
      <c r="M39" s="33"/>
      <c r="N39" s="33"/>
      <c r="O39" s="33"/>
      <c r="P39" s="33"/>
      <c r="Q39" s="342">
        <v>38</v>
      </c>
      <c r="R39" s="334" t="s">
        <v>91</v>
      </c>
      <c r="S39" s="335">
        <v>158275315</v>
      </c>
      <c r="T39" s="337" t="s">
        <v>424</v>
      </c>
      <c r="U39" s="402">
        <v>1</v>
      </c>
      <c r="V39" s="335" t="s">
        <v>385</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468"/>
      <c r="D40" s="48"/>
      <c r="E40" s="469"/>
      <c r="F40" s="29"/>
      <c r="I40" s="33"/>
      <c r="J40" s="33"/>
      <c r="K40" s="33"/>
      <c r="L40" s="33"/>
      <c r="M40" s="33"/>
      <c r="N40" s="33"/>
      <c r="O40" s="33"/>
      <c r="P40" s="33"/>
      <c r="Q40" s="342">
        <v>39</v>
      </c>
      <c r="R40" s="334" t="s">
        <v>498</v>
      </c>
      <c r="S40" s="335">
        <v>158737526</v>
      </c>
      <c r="T40" s="337" t="s">
        <v>424</v>
      </c>
      <c r="U40" s="403" t="s">
        <v>51</v>
      </c>
      <c r="V40" s="335" t="s">
        <v>394</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c r="D41" s="48"/>
      <c r="E41" s="166"/>
      <c r="F41" s="29"/>
      <c r="G41" s="33"/>
      <c r="H41" s="66"/>
      <c r="I41" s="33"/>
      <c r="J41" s="33"/>
      <c r="K41" s="33"/>
      <c r="L41" s="33"/>
      <c r="M41" s="66"/>
      <c r="N41" s="66"/>
      <c r="O41" s="66"/>
      <c r="P41" s="66"/>
      <c r="Q41" s="342">
        <v>40</v>
      </c>
      <c r="R41" s="334" t="s">
        <v>94</v>
      </c>
      <c r="S41" s="335">
        <v>158834726</v>
      </c>
      <c r="T41" s="337" t="s">
        <v>425</v>
      </c>
      <c r="U41" s="402">
        <v>1</v>
      </c>
      <c r="V41" s="335" t="s">
        <v>385</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0</v>
      </c>
      <c r="D42" s="33"/>
      <c r="E42" s="167">
        <f>E43-E44</f>
        <v>0</v>
      </c>
      <c r="F42" s="29"/>
      <c r="G42" s="33"/>
      <c r="H42" s="33"/>
      <c r="I42" s="66"/>
      <c r="J42" s="66"/>
      <c r="K42" s="33"/>
      <c r="L42" s="33"/>
      <c r="M42" s="33"/>
      <c r="N42" s="33"/>
      <c r="O42" s="33"/>
      <c r="P42" s="33"/>
      <c r="Q42" s="342">
        <v>41</v>
      </c>
      <c r="R42" s="334" t="s">
        <v>96</v>
      </c>
      <c r="S42" s="335">
        <v>158996646</v>
      </c>
      <c r="T42" s="337" t="s">
        <v>425</v>
      </c>
      <c r="U42" s="402">
        <v>0.99</v>
      </c>
      <c r="V42" s="335" t="s">
        <v>386</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c r="D43" s="47"/>
      <c r="E43" s="169"/>
      <c r="F43" s="29"/>
      <c r="G43" s="33"/>
      <c r="H43" s="33"/>
      <c r="I43" s="66"/>
      <c r="J43" s="66"/>
      <c r="K43" s="33"/>
      <c r="L43" s="33"/>
      <c r="M43" s="66"/>
      <c r="N43" s="66"/>
      <c r="O43" s="66"/>
      <c r="P43" s="66"/>
      <c r="Q43" s="342">
        <v>42</v>
      </c>
      <c r="R43" s="334" t="s">
        <v>98</v>
      </c>
      <c r="S43" s="335">
        <v>258847030</v>
      </c>
      <c r="T43" s="337" t="s">
        <v>425</v>
      </c>
      <c r="U43" s="403" t="s">
        <v>51</v>
      </c>
      <c r="V43" s="336" t="s">
        <v>497</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c r="D44" s="47"/>
      <c r="E44" s="348"/>
      <c r="F44" s="29"/>
      <c r="G44" s="33"/>
      <c r="H44" s="33"/>
      <c r="I44" s="66"/>
      <c r="J44" s="66"/>
      <c r="K44" s="33"/>
      <c r="L44" s="33"/>
      <c r="M44" s="66"/>
      <c r="N44" s="66"/>
      <c r="O44" s="66"/>
      <c r="P44" s="66"/>
      <c r="Q44" s="342">
        <v>43</v>
      </c>
      <c r="R44" s="334" t="s">
        <v>100</v>
      </c>
      <c r="S44" s="335">
        <v>165717011</v>
      </c>
      <c r="T44" s="337" t="s">
        <v>446</v>
      </c>
      <c r="U44" s="402">
        <v>1</v>
      </c>
      <c r="V44" s="335" t="s">
        <v>497</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486</v>
      </c>
      <c r="C45" s="333"/>
      <c r="D45" s="47"/>
      <c r="E45" s="349"/>
      <c r="F45" s="29"/>
      <c r="G45" s="33"/>
      <c r="H45" s="33"/>
      <c r="I45" s="66"/>
      <c r="J45" s="66"/>
      <c r="K45" s="33"/>
      <c r="L45" s="33"/>
      <c r="M45" s="66"/>
      <c r="N45" s="66"/>
      <c r="O45" s="66"/>
      <c r="P45" s="66"/>
      <c r="Q45" s="407">
        <v>44</v>
      </c>
      <c r="R45" s="407" t="s">
        <v>102</v>
      </c>
      <c r="S45" s="339">
        <v>235014830</v>
      </c>
      <c r="T45" s="337" t="s">
        <v>415</v>
      </c>
      <c r="U45" s="402">
        <v>0.9284</v>
      </c>
      <c r="V45" s="336" t="s">
        <v>386</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0</v>
      </c>
      <c r="D46" s="47"/>
      <c r="E46" s="177">
        <f>+E39+E41+E42+E40</f>
        <v>0</v>
      </c>
      <c r="F46" s="29"/>
      <c r="H46" s="33"/>
      <c r="I46" s="33"/>
      <c r="J46" s="33"/>
      <c r="K46" s="33"/>
      <c r="L46" s="33"/>
      <c r="Q46" s="337">
        <v>45</v>
      </c>
      <c r="R46" s="334" t="s">
        <v>104</v>
      </c>
      <c r="S46" s="335">
        <v>133154754</v>
      </c>
      <c r="T46" s="337" t="s">
        <v>415</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c r="D47" s="48"/>
      <c r="E47" s="171"/>
      <c r="F47" s="29"/>
      <c r="G47" s="33"/>
      <c r="H47" s="33"/>
      <c r="I47" s="33"/>
      <c r="J47" s="33"/>
      <c r="K47" s="33"/>
      <c r="L47" s="33"/>
      <c r="M47" s="33"/>
      <c r="N47" s="33"/>
      <c r="O47" s="33"/>
      <c r="P47" s="33"/>
      <c r="Q47" s="337">
        <v>46</v>
      </c>
      <c r="R47" s="334" t="s">
        <v>106</v>
      </c>
      <c r="S47" s="335">
        <v>132751369</v>
      </c>
      <c r="T47" s="337" t="s">
        <v>415</v>
      </c>
      <c r="U47" s="402">
        <v>1</v>
      </c>
      <c r="V47" s="335" t="s">
        <v>385</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0">
        <f>C46-C47</f>
        <v>0</v>
      </c>
      <c r="D48" s="33"/>
      <c r="E48" s="164">
        <f>E46-E47</f>
        <v>0</v>
      </c>
      <c r="F48" s="29"/>
      <c r="H48" s="33"/>
      <c r="I48" s="33"/>
      <c r="J48" s="33"/>
      <c r="K48" s="33"/>
      <c r="L48" s="33"/>
      <c r="M48" s="33"/>
      <c r="N48" s="33"/>
      <c r="O48" s="33"/>
      <c r="P48" s="33"/>
      <c r="Q48" s="337">
        <v>47</v>
      </c>
      <c r="R48" s="334" t="s">
        <v>499</v>
      </c>
      <c r="S48" s="335">
        <v>307047728</v>
      </c>
      <c r="T48" s="337" t="s">
        <v>415</v>
      </c>
      <c r="U48" s="402">
        <v>1</v>
      </c>
      <c r="V48" s="336" t="s">
        <v>555</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415</v>
      </c>
      <c r="U49" s="402">
        <v>1</v>
      </c>
      <c r="V49" s="336" t="s">
        <v>555</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672" t="s">
        <v>79</v>
      </c>
      <c r="D50" s="672"/>
      <c r="E50" s="673"/>
      <c r="F50" s="29"/>
      <c r="H50" s="33"/>
      <c r="I50" s="33"/>
      <c r="J50" s="33"/>
      <c r="K50" s="33"/>
      <c r="L50" s="33"/>
      <c r="M50" s="33"/>
      <c r="N50" s="33"/>
      <c r="O50" s="33"/>
      <c r="P50" s="33"/>
      <c r="Q50" s="337">
        <v>49</v>
      </c>
      <c r="R50" s="334" t="s">
        <v>110</v>
      </c>
      <c r="S50" s="335">
        <v>132684155</v>
      </c>
      <c r="T50" s="337" t="s">
        <v>415</v>
      </c>
      <c r="U50" s="402">
        <v>1</v>
      </c>
      <c r="V50" s="336" t="s">
        <v>555</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565</v>
      </c>
      <c r="D51" s="36"/>
      <c r="E51" s="237" t="s">
        <v>566</v>
      </c>
      <c r="F51" s="29"/>
      <c r="G51" s="33"/>
      <c r="H51" s="33"/>
      <c r="I51" s="33"/>
      <c r="J51" s="33"/>
      <c r="K51" s="33"/>
      <c r="L51" s="33"/>
      <c r="M51" s="33"/>
      <c r="N51" s="33"/>
      <c r="O51" s="33"/>
      <c r="P51" s="33"/>
      <c r="Q51" s="337">
        <v>50</v>
      </c>
      <c r="R51" s="334" t="s">
        <v>112</v>
      </c>
      <c r="S51" s="335">
        <v>233923260</v>
      </c>
      <c r="T51" s="337" t="s">
        <v>415</v>
      </c>
      <c r="U51" s="402">
        <v>0.51</v>
      </c>
      <c r="V51" s="335" t="s">
        <v>394</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c r="D52" s="37"/>
      <c r="E52" s="169"/>
      <c r="F52" s="29"/>
      <c r="G52" s="33"/>
      <c r="H52" s="33"/>
      <c r="I52" s="66"/>
      <c r="J52" s="66"/>
      <c r="K52" s="33"/>
      <c r="L52" s="33"/>
      <c r="M52" s="33"/>
      <c r="N52" s="33"/>
      <c r="O52" s="33"/>
      <c r="P52" s="33"/>
      <c r="Q52" s="337">
        <v>51</v>
      </c>
      <c r="R52" s="334" t="s">
        <v>114</v>
      </c>
      <c r="S52" s="335">
        <v>133607044</v>
      </c>
      <c r="T52" s="337" t="s">
        <v>415</v>
      </c>
      <c r="U52" s="402">
        <v>1</v>
      </c>
      <c r="V52" s="335" t="s">
        <v>394</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c r="D53" s="47"/>
      <c r="E53" s="175"/>
      <c r="F53" s="29"/>
      <c r="G53" s="33"/>
      <c r="H53" s="33"/>
      <c r="I53" s="33"/>
      <c r="J53" s="33"/>
      <c r="K53" s="33"/>
      <c r="L53" s="33"/>
      <c r="M53" s="66"/>
      <c r="N53" s="66"/>
      <c r="O53" s="66"/>
      <c r="P53" s="66"/>
      <c r="Q53" s="337">
        <v>52</v>
      </c>
      <c r="R53" s="334" t="s">
        <v>115</v>
      </c>
      <c r="S53" s="335">
        <v>135641038</v>
      </c>
      <c r="T53" s="337" t="s">
        <v>415</v>
      </c>
      <c r="U53" s="402">
        <v>0.88890000000000002</v>
      </c>
      <c r="V53" s="335" t="s">
        <v>394</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415</v>
      </c>
      <c r="U54" s="402">
        <v>1</v>
      </c>
      <c r="V54" s="335" t="s">
        <v>555</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500</v>
      </c>
      <c r="S55" s="335">
        <v>132626180</v>
      </c>
      <c r="T55" s="337" t="s">
        <v>415</v>
      </c>
      <c r="U55" s="403" t="s">
        <v>51</v>
      </c>
      <c r="V55" s="335" t="s">
        <v>394</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0</v>
      </c>
      <c r="D56" s="33"/>
      <c r="E56" s="351">
        <f>SUM(E52:E55)</f>
        <v>0</v>
      </c>
      <c r="F56" s="29"/>
      <c r="G56" s="33"/>
      <c r="H56" s="33"/>
      <c r="I56" s="33"/>
      <c r="J56" s="33"/>
      <c r="K56" s="33"/>
      <c r="L56" s="33"/>
      <c r="M56" s="33"/>
      <c r="N56" s="33"/>
      <c r="O56" s="33"/>
      <c r="P56" s="33"/>
      <c r="Q56" s="337">
        <v>55</v>
      </c>
      <c r="R56" s="334" t="s">
        <v>501</v>
      </c>
      <c r="S56" s="335">
        <v>133810450</v>
      </c>
      <c r="T56" s="337" t="s">
        <v>415</v>
      </c>
      <c r="U56" s="403" t="s">
        <v>51</v>
      </c>
      <c r="V56" s="335" t="s">
        <v>394</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443</v>
      </c>
      <c r="U57" s="402">
        <v>1</v>
      </c>
      <c r="V57" s="335" t="s">
        <v>385</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c r="D58" s="47"/>
      <c r="E58" s="169"/>
      <c r="F58" s="29"/>
      <c r="G58" s="33"/>
      <c r="H58" s="66"/>
      <c r="I58" s="66"/>
      <c r="J58" s="66"/>
      <c r="K58" s="33"/>
      <c r="L58" s="33"/>
      <c r="M58" s="33"/>
      <c r="N58" s="33"/>
      <c r="O58" s="33"/>
      <c r="P58" s="33"/>
      <c r="Q58" s="337">
        <v>57</v>
      </c>
      <c r="R58" s="334" t="s">
        <v>122</v>
      </c>
      <c r="S58" s="335">
        <v>301846604</v>
      </c>
      <c r="T58" s="337" t="s">
        <v>443</v>
      </c>
      <c r="U58" s="402">
        <v>1</v>
      </c>
      <c r="V58" s="335" t="s">
        <v>497</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c r="D59" s="47"/>
      <c r="E59" s="175"/>
      <c r="F59" s="29"/>
      <c r="G59" s="33"/>
      <c r="H59" s="66"/>
      <c r="I59" s="66"/>
      <c r="J59" s="66"/>
      <c r="K59" s="33"/>
      <c r="L59" s="33"/>
      <c r="M59" s="66"/>
      <c r="N59" s="66"/>
      <c r="O59" s="66"/>
      <c r="P59" s="66"/>
      <c r="Q59" s="337">
        <v>58</v>
      </c>
      <c r="R59" s="334" t="s">
        <v>506</v>
      </c>
      <c r="S59" s="335">
        <v>166092559</v>
      </c>
      <c r="T59" s="337" t="s">
        <v>447</v>
      </c>
      <c r="U59" s="402">
        <v>1</v>
      </c>
      <c r="V59" s="335" t="s">
        <v>497</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404</v>
      </c>
      <c r="C60" s="24"/>
      <c r="D60" s="47"/>
      <c r="E60" s="175"/>
      <c r="F60" s="29"/>
      <c r="G60" s="33"/>
      <c r="H60" s="66"/>
      <c r="I60" s="66"/>
      <c r="J60" s="66"/>
      <c r="K60" s="33"/>
      <c r="L60" s="33"/>
      <c r="M60" s="66"/>
      <c r="N60" s="66"/>
      <c r="O60" s="66"/>
      <c r="P60" s="66"/>
      <c r="Q60" s="337">
        <v>59</v>
      </c>
      <c r="R60" s="334" t="s">
        <v>125</v>
      </c>
      <c r="S60" s="335">
        <v>161229484</v>
      </c>
      <c r="T60" s="337" t="s">
        <v>448</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487</v>
      </c>
      <c r="C61" s="24"/>
      <c r="D61" s="47"/>
      <c r="E61" s="175"/>
      <c r="F61" s="29"/>
      <c r="G61" s="33"/>
      <c r="H61" s="66"/>
      <c r="I61" s="66"/>
      <c r="J61" s="66"/>
      <c r="K61" s="33"/>
      <c r="L61" s="33"/>
      <c r="M61" s="66"/>
      <c r="N61" s="66"/>
      <c r="O61" s="66"/>
      <c r="P61" s="66"/>
      <c r="Q61" s="337">
        <v>60</v>
      </c>
      <c r="R61" s="334" t="s">
        <v>126</v>
      </c>
      <c r="S61" s="335">
        <v>161130867</v>
      </c>
      <c r="T61" s="337" t="s">
        <v>448</v>
      </c>
      <c r="U61" s="402">
        <v>1</v>
      </c>
      <c r="V61" s="335" t="s">
        <v>555</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490</v>
      </c>
      <c r="C62" s="26"/>
      <c r="D62" s="47"/>
      <c r="E62" s="170"/>
      <c r="F62" s="29"/>
      <c r="G62" s="33"/>
      <c r="H62" s="66"/>
      <c r="I62" s="66"/>
      <c r="J62" s="66"/>
      <c r="K62" s="33"/>
      <c r="L62" s="33"/>
      <c r="M62" s="66"/>
      <c r="N62" s="66"/>
      <c r="O62" s="66"/>
      <c r="P62" s="66"/>
      <c r="Q62" s="337">
        <v>61</v>
      </c>
      <c r="R62" s="334" t="s">
        <v>128</v>
      </c>
      <c r="S62" s="335">
        <v>161186428</v>
      </c>
      <c r="T62" s="337" t="s">
        <v>448</v>
      </c>
      <c r="U62" s="402">
        <v>0.99929999999999997</v>
      </c>
      <c r="V62" s="335" t="s">
        <v>385</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489</v>
      </c>
      <c r="C63" s="26"/>
      <c r="D63" s="47"/>
      <c r="E63" s="170"/>
      <c r="F63" s="29"/>
      <c r="G63" s="33"/>
      <c r="H63" s="66"/>
      <c r="I63" s="66"/>
      <c r="J63" s="66"/>
      <c r="K63" s="33"/>
      <c r="L63" s="33"/>
      <c r="M63" s="66"/>
      <c r="N63" s="66"/>
      <c r="O63" s="66"/>
      <c r="P63" s="66"/>
      <c r="Q63" s="337">
        <v>62</v>
      </c>
      <c r="R63" s="334" t="s">
        <v>130</v>
      </c>
      <c r="S63" s="335">
        <v>162559136</v>
      </c>
      <c r="T63" s="337" t="s">
        <v>449</v>
      </c>
      <c r="U63" s="402">
        <v>1</v>
      </c>
      <c r="V63" s="335" t="s">
        <v>385</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488</v>
      </c>
      <c r="C64" s="26"/>
      <c r="D64" s="47"/>
      <c r="E64" s="170"/>
      <c r="F64" s="29"/>
      <c r="G64" s="33"/>
      <c r="H64" s="66"/>
      <c r="I64" s="66"/>
      <c r="J64" s="66"/>
      <c r="K64" s="33"/>
      <c r="L64" s="33"/>
      <c r="M64" s="66"/>
      <c r="N64" s="66"/>
      <c r="O64" s="66"/>
      <c r="P64" s="66"/>
      <c r="Q64" s="337">
        <v>63</v>
      </c>
      <c r="R64" s="334" t="s">
        <v>132</v>
      </c>
      <c r="S64" s="335">
        <v>162441351</v>
      </c>
      <c r="T64" s="337" t="s">
        <v>449</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c r="D65" s="47"/>
      <c r="E65" s="170"/>
      <c r="F65" s="29"/>
      <c r="G65" s="33"/>
      <c r="H65" s="66"/>
      <c r="I65" s="66"/>
      <c r="J65" s="66"/>
      <c r="K65" s="33"/>
      <c r="L65" s="33"/>
      <c r="M65" s="66"/>
      <c r="N65" s="66"/>
      <c r="O65" s="66"/>
      <c r="P65" s="66"/>
      <c r="Q65" s="337">
        <v>64</v>
      </c>
      <c r="R65" s="334" t="s">
        <v>134</v>
      </c>
      <c r="S65" s="335">
        <v>162732556</v>
      </c>
      <c r="T65" s="337" t="s">
        <v>449</v>
      </c>
      <c r="U65" s="402">
        <v>1</v>
      </c>
      <c r="V65" s="335" t="s">
        <v>497</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0</v>
      </c>
      <c r="D66" s="33"/>
      <c r="E66" s="177">
        <f>SUM(E58:E59,E61,E65)</f>
        <v>0</v>
      </c>
      <c r="F66" s="29"/>
      <c r="G66" s="33"/>
      <c r="H66" s="33"/>
      <c r="I66" s="66"/>
      <c r="J66" s="66"/>
      <c r="K66" s="33"/>
      <c r="L66" s="33"/>
      <c r="M66" s="66"/>
      <c r="N66" s="66"/>
      <c r="O66" s="66"/>
      <c r="P66" s="66"/>
      <c r="Q66" s="407">
        <v>65</v>
      </c>
      <c r="R66" s="407" t="s">
        <v>136</v>
      </c>
      <c r="S66" s="339">
        <v>140089260</v>
      </c>
      <c r="T66" s="337" t="s">
        <v>416</v>
      </c>
      <c r="U66" s="402">
        <v>0.86460000000000004</v>
      </c>
      <c r="V66" s="336" t="s">
        <v>385</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416</v>
      </c>
      <c r="U67" s="402">
        <v>0.75449999999999995</v>
      </c>
      <c r="V67" s="336" t="s">
        <v>386</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c r="D68" s="48"/>
      <c r="E68" s="182"/>
      <c r="F68" s="29"/>
      <c r="H68" s="33"/>
      <c r="K68" s="33"/>
      <c r="L68" s="33"/>
      <c r="M68" s="33"/>
      <c r="N68" s="33"/>
      <c r="O68" s="33"/>
      <c r="P68" s="33"/>
      <c r="Q68" s="407">
        <v>67</v>
      </c>
      <c r="R68" s="407" t="s">
        <v>139</v>
      </c>
      <c r="S68" s="339">
        <v>163743744</v>
      </c>
      <c r="T68" s="337" t="s">
        <v>416</v>
      </c>
      <c r="U68" s="402">
        <v>0.90556000000000003</v>
      </c>
      <c r="V68" s="336" t="s">
        <v>387</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481</v>
      </c>
      <c r="S69" s="335">
        <v>140033557</v>
      </c>
      <c r="T69" s="337" t="s">
        <v>416</v>
      </c>
      <c r="U69" s="402">
        <v>1</v>
      </c>
      <c r="V69" s="336" t="s">
        <v>497</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416</v>
      </c>
      <c r="U70" s="402">
        <v>1</v>
      </c>
      <c r="V70" s="335" t="s">
        <v>394</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416</v>
      </c>
      <c r="U71" s="402">
        <v>1</v>
      </c>
      <c r="V71" s="335" t="s">
        <v>394</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0</v>
      </c>
      <c r="D72" s="33"/>
      <c r="E72" s="177">
        <f>SUM(E56,E66,E68,E70)</f>
        <v>0</v>
      </c>
      <c r="F72" s="29"/>
      <c r="G72" s="33"/>
      <c r="H72" s="66"/>
      <c r="I72" s="66"/>
      <c r="J72" s="66"/>
      <c r="K72" s="33"/>
      <c r="L72" s="33"/>
      <c r="M72" s="66"/>
      <c r="N72" s="66"/>
      <c r="O72" s="66"/>
      <c r="P72" s="66"/>
      <c r="Q72" s="337">
        <v>71</v>
      </c>
      <c r="R72" s="334" t="s">
        <v>148</v>
      </c>
      <c r="S72" s="335">
        <v>302827126</v>
      </c>
      <c r="T72" s="337" t="s">
        <v>441</v>
      </c>
      <c r="U72" s="402">
        <v>1</v>
      </c>
      <c r="V72" s="335" t="s">
        <v>497</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441</v>
      </c>
      <c r="U73" s="402">
        <v>0.9</v>
      </c>
      <c r="V73" s="335" t="s">
        <v>394</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c r="D74" s="47"/>
      <c r="E74" s="175"/>
      <c r="F74" s="29"/>
      <c r="G74" s="33"/>
      <c r="H74" s="66"/>
      <c r="I74" s="66"/>
      <c r="J74" s="66"/>
      <c r="K74" s="33"/>
      <c r="L74" s="33"/>
      <c r="M74" s="66"/>
      <c r="N74" s="66"/>
      <c r="O74" s="66"/>
      <c r="P74" s="66"/>
      <c r="Q74" s="337">
        <v>73</v>
      </c>
      <c r="R74" s="334" t="s">
        <v>152</v>
      </c>
      <c r="S74" s="335">
        <v>163934977</v>
      </c>
      <c r="T74" s="337" t="s">
        <v>428</v>
      </c>
      <c r="U74" s="403" t="s">
        <v>51</v>
      </c>
      <c r="V74" s="336" t="s">
        <v>555</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c r="D75" s="47"/>
      <c r="E75" s="175"/>
      <c r="F75" s="29"/>
      <c r="K75" s="33"/>
      <c r="L75" s="33"/>
      <c r="Q75" s="337">
        <v>74</v>
      </c>
      <c r="R75" s="334" t="s">
        <v>154</v>
      </c>
      <c r="S75" s="335">
        <v>163994426</v>
      </c>
      <c r="T75" s="337" t="s">
        <v>428</v>
      </c>
      <c r="U75" s="402">
        <v>1</v>
      </c>
      <c r="V75" s="335" t="s">
        <v>385</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428</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428</v>
      </c>
      <c r="U77" s="402">
        <v>0.75839999999999996</v>
      </c>
      <c r="V77" s="339" t="s">
        <v>386</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451</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451</v>
      </c>
      <c r="U79" s="402">
        <v>1</v>
      </c>
      <c r="V79" s="336" t="s">
        <v>555</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c r="D80" s="47"/>
      <c r="E80" s="175"/>
      <c r="F80" s="29"/>
      <c r="H80" s="33"/>
      <c r="K80" s="33"/>
      <c r="L80" s="33"/>
      <c r="Q80" s="337">
        <v>79</v>
      </c>
      <c r="R80" s="334" t="s">
        <v>164</v>
      </c>
      <c r="S80" s="335">
        <v>164702145</v>
      </c>
      <c r="T80" s="337" t="s">
        <v>451</v>
      </c>
      <c r="U80" s="402">
        <v>1</v>
      </c>
      <c r="V80" s="335" t="s">
        <v>385</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c r="D81" s="47"/>
      <c r="E81" s="175"/>
      <c r="F81" s="29"/>
      <c r="I81" s="33"/>
      <c r="J81" s="33"/>
      <c r="K81" s="33"/>
      <c r="L81" s="33"/>
      <c r="Q81" s="337">
        <v>80</v>
      </c>
      <c r="R81" s="334" t="s">
        <v>165</v>
      </c>
      <c r="S81" s="335">
        <v>165219441</v>
      </c>
      <c r="T81" s="337" t="s">
        <v>436</v>
      </c>
      <c r="U81" s="402">
        <v>0.99943099999999996</v>
      </c>
      <c r="V81" s="335" t="s">
        <v>386</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c r="D82" s="47"/>
      <c r="E82" s="175"/>
      <c r="F82" s="29"/>
      <c r="K82" s="33"/>
      <c r="L82" s="33"/>
      <c r="M82" s="33"/>
      <c r="N82" s="33"/>
      <c r="O82" s="33"/>
      <c r="P82" s="33"/>
      <c r="Q82" s="337">
        <v>81</v>
      </c>
      <c r="R82" s="334" t="s">
        <v>167</v>
      </c>
      <c r="S82" s="335">
        <v>165171377</v>
      </c>
      <c r="T82" s="337" t="s">
        <v>436</v>
      </c>
      <c r="U82" s="402">
        <v>0.99839999999999995</v>
      </c>
      <c r="V82" s="343" t="s">
        <v>385</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0</v>
      </c>
      <c r="D83" s="33"/>
      <c r="E83" s="177">
        <f>SUM(E74,E76:E80,E82:E82)</f>
        <v>0</v>
      </c>
      <c r="F83" s="29"/>
      <c r="K83" s="33"/>
      <c r="L83" s="33"/>
      <c r="Q83" s="337">
        <v>82</v>
      </c>
      <c r="R83" s="334" t="s">
        <v>169</v>
      </c>
      <c r="S83" s="335">
        <v>251168030</v>
      </c>
      <c r="T83" s="337" t="s">
        <v>453</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453</v>
      </c>
      <c r="U84" s="402">
        <v>1</v>
      </c>
      <c r="V84" s="335" t="s">
        <v>394</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c r="D85" s="57"/>
      <c r="E85" s="187"/>
      <c r="F85" s="29"/>
      <c r="G85" s="33"/>
      <c r="H85" s="33"/>
      <c r="K85" s="33"/>
      <c r="L85" s="33"/>
      <c r="Q85" s="337">
        <v>84</v>
      </c>
      <c r="R85" s="334" t="s">
        <v>173</v>
      </c>
      <c r="S85" s="335">
        <v>151104226</v>
      </c>
      <c r="T85" s="337" t="s">
        <v>453</v>
      </c>
      <c r="U85" s="402">
        <v>1</v>
      </c>
      <c r="V85" s="335" t="s">
        <v>385</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453</v>
      </c>
      <c r="U86" s="402">
        <v>0.36670000000000003</v>
      </c>
      <c r="V86" s="336" t="s">
        <v>387</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454</v>
      </c>
      <c r="U87" s="402">
        <v>0.99939999999999996</v>
      </c>
      <c r="V87" s="336" t="s">
        <v>386</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454</v>
      </c>
      <c r="U88" s="402">
        <v>1</v>
      </c>
      <c r="V88" s="336" t="s">
        <v>385</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c r="D89" s="47"/>
      <c r="E89" s="175"/>
      <c r="F89" s="29"/>
      <c r="H89" s="33"/>
      <c r="I89" s="33"/>
      <c r="J89" s="33"/>
      <c r="K89" s="33"/>
      <c r="L89" s="33"/>
      <c r="M89" s="33"/>
      <c r="N89" s="33"/>
      <c r="O89" s="33"/>
      <c r="P89" s="33"/>
      <c r="Q89" s="407">
        <v>88</v>
      </c>
      <c r="R89" s="407" t="s">
        <v>181</v>
      </c>
      <c r="S89" s="339">
        <v>171780190</v>
      </c>
      <c r="T89" s="337" t="s">
        <v>454</v>
      </c>
      <c r="U89" s="402">
        <v>0.37</v>
      </c>
      <c r="V89" s="336" t="s">
        <v>387</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409</v>
      </c>
      <c r="C90" s="24"/>
      <c r="D90" s="47"/>
      <c r="E90" s="175"/>
      <c r="F90" s="29"/>
      <c r="H90" s="33"/>
      <c r="I90" s="33"/>
      <c r="J90" s="33"/>
      <c r="K90" s="33"/>
      <c r="L90" s="33"/>
      <c r="M90" s="33"/>
      <c r="N90" s="33"/>
      <c r="O90" s="33"/>
      <c r="P90" s="33"/>
      <c r="Q90" s="337">
        <v>89</v>
      </c>
      <c r="R90" s="334" t="s">
        <v>182</v>
      </c>
      <c r="S90" s="335">
        <v>166576994</v>
      </c>
      <c r="T90" s="337" t="s">
        <v>454</v>
      </c>
      <c r="U90" s="402">
        <v>0.78049999999999997</v>
      </c>
      <c r="V90" s="335" t="s">
        <v>555</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c r="D91" s="47"/>
      <c r="E91" s="175"/>
      <c r="F91" s="29"/>
      <c r="H91" s="33"/>
      <c r="I91" s="33"/>
      <c r="J91" s="33"/>
      <c r="K91" s="33"/>
      <c r="L91" s="33"/>
      <c r="M91" s="33"/>
      <c r="N91" s="33"/>
      <c r="O91" s="33"/>
      <c r="P91" s="33"/>
      <c r="Q91" s="337">
        <v>90</v>
      </c>
      <c r="R91" s="334" t="s">
        <v>184</v>
      </c>
      <c r="S91" s="335">
        <v>166552032</v>
      </c>
      <c r="T91" s="337" t="s">
        <v>454</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c r="D92" s="47"/>
      <c r="E92" s="175"/>
      <c r="F92" s="29"/>
      <c r="G92" s="33"/>
      <c r="H92" s="66"/>
      <c r="I92" s="33"/>
      <c r="J92" s="33"/>
      <c r="K92" s="33"/>
      <c r="L92" s="33"/>
      <c r="M92" s="33"/>
      <c r="N92" s="33"/>
      <c r="O92" s="33"/>
      <c r="P92" s="33"/>
      <c r="Q92" s="337">
        <v>91</v>
      </c>
      <c r="R92" s="334" t="s">
        <v>185</v>
      </c>
      <c r="S92" s="335">
        <v>166445258</v>
      </c>
      <c r="T92" s="337" t="s">
        <v>454</v>
      </c>
      <c r="U92" s="402">
        <v>0.91249999999999998</v>
      </c>
      <c r="V92" s="336" t="s">
        <v>555</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409</v>
      </c>
      <c r="C93" s="4"/>
      <c r="D93" s="47"/>
      <c r="E93" s="175"/>
      <c r="F93" s="29"/>
      <c r="G93" s="33"/>
      <c r="H93" s="66"/>
      <c r="I93" s="33"/>
      <c r="J93" s="33"/>
      <c r="K93" s="33"/>
      <c r="L93" s="33"/>
      <c r="M93" s="33"/>
      <c r="N93" s="33"/>
      <c r="O93" s="33"/>
      <c r="P93" s="33"/>
      <c r="Q93" s="337">
        <v>92</v>
      </c>
      <c r="R93" s="334" t="s">
        <v>187</v>
      </c>
      <c r="S93" s="335">
        <v>167520735</v>
      </c>
      <c r="T93" s="337" t="s">
        <v>455</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c r="D94" s="47"/>
      <c r="E94" s="175"/>
      <c r="F94" s="29"/>
      <c r="G94" s="33"/>
      <c r="H94" s="66"/>
      <c r="I94" s="66"/>
      <c r="J94" s="66"/>
      <c r="K94" s="33"/>
      <c r="L94" s="33"/>
      <c r="M94" s="33"/>
      <c r="N94" s="33"/>
      <c r="O94" s="33"/>
      <c r="P94" s="33"/>
      <c r="Q94" s="337">
        <v>93</v>
      </c>
      <c r="R94" s="334" t="s">
        <v>188</v>
      </c>
      <c r="S94" s="335">
        <v>167610175</v>
      </c>
      <c r="T94" s="337" t="s">
        <v>455</v>
      </c>
      <c r="U94" s="402">
        <v>0.99990000000000001</v>
      </c>
      <c r="V94" s="335" t="s">
        <v>386</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455</v>
      </c>
      <c r="U95" s="402">
        <v>1</v>
      </c>
      <c r="V95" s="335" t="s">
        <v>697</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0</v>
      </c>
      <c r="D96" s="33"/>
      <c r="E96" s="177">
        <f>SUM(E89,E92)</f>
        <v>0</v>
      </c>
      <c r="F96" s="29"/>
      <c r="G96" s="33"/>
      <c r="H96" s="66"/>
      <c r="I96" s="66"/>
      <c r="J96" s="66"/>
      <c r="K96" s="33"/>
      <c r="L96" s="33"/>
      <c r="M96" s="66"/>
      <c r="N96" s="66"/>
      <c r="O96" s="66"/>
      <c r="P96" s="66"/>
      <c r="Q96" s="337">
        <v>95</v>
      </c>
      <c r="R96" s="334" t="s">
        <v>191</v>
      </c>
      <c r="S96" s="335">
        <v>167524751</v>
      </c>
      <c r="T96" s="337" t="s">
        <v>455</v>
      </c>
      <c r="U96" s="402">
        <v>1</v>
      </c>
      <c r="V96" s="335" t="s">
        <v>385</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427</v>
      </c>
      <c r="U97" s="402">
        <v>0.99990000000000001</v>
      </c>
      <c r="V97" s="335" t="s">
        <v>502</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427</v>
      </c>
      <c r="U98" s="402">
        <v>0.99990000000000001</v>
      </c>
      <c r="V98" s="335" t="s">
        <v>386</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427</v>
      </c>
      <c r="U99" s="402">
        <v>1</v>
      </c>
      <c r="V99" s="335" t="s">
        <v>385</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456</v>
      </c>
      <c r="U100" s="402">
        <v>1</v>
      </c>
      <c r="V100" s="335" t="s">
        <v>497</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417</v>
      </c>
      <c r="U101" s="402">
        <v>1</v>
      </c>
      <c r="V101" s="336" t="s">
        <v>555</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0</v>
      </c>
      <c r="D102" s="33"/>
      <c r="E102" s="177">
        <f>SUM(E83,E85,E87,E96,E98,E100)</f>
        <v>0</v>
      </c>
      <c r="F102" s="29"/>
      <c r="H102" s="33"/>
      <c r="K102" s="33"/>
      <c r="L102" s="33"/>
      <c r="Q102" s="337">
        <v>101</v>
      </c>
      <c r="R102" s="334" t="s">
        <v>203</v>
      </c>
      <c r="S102" s="335">
        <v>167909640</v>
      </c>
      <c r="T102" s="337" t="s">
        <v>417</v>
      </c>
      <c r="U102" s="402">
        <v>1</v>
      </c>
      <c r="V102" s="335" t="s">
        <v>386</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417</v>
      </c>
      <c r="U103" s="402">
        <v>1</v>
      </c>
      <c r="V103" s="335" t="s">
        <v>385</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503</v>
      </c>
      <c r="S104" s="335">
        <v>167900463</v>
      </c>
      <c r="T104" s="337" t="s">
        <v>417</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431</v>
      </c>
      <c r="U105" s="402">
        <v>0.99660000000000004</v>
      </c>
      <c r="V105" s="335" t="s">
        <v>385</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431</v>
      </c>
      <c r="U106" s="402">
        <v>1</v>
      </c>
      <c r="V106" s="336" t="s">
        <v>555</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431</v>
      </c>
      <c r="U107" s="402">
        <v>0.99980000000000002</v>
      </c>
      <c r="V107" s="335" t="s">
        <v>386</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672" t="s">
        <v>79</v>
      </c>
      <c r="D108" s="672"/>
      <c r="E108" s="673"/>
      <c r="F108" s="29"/>
      <c r="G108" s="33"/>
      <c r="H108" s="33"/>
      <c r="I108" s="33"/>
      <c r="J108" s="33"/>
      <c r="K108" s="33"/>
      <c r="L108" s="33"/>
      <c r="M108" s="33"/>
      <c r="N108" s="33"/>
      <c r="O108" s="33"/>
      <c r="P108" s="33"/>
      <c r="Q108" s="337">
        <v>107</v>
      </c>
      <c r="R108" s="334" t="s">
        <v>482</v>
      </c>
      <c r="S108" s="335">
        <v>152492671</v>
      </c>
      <c r="T108" s="337" t="s">
        <v>431</v>
      </c>
      <c r="U108" s="402">
        <v>1</v>
      </c>
      <c r="V108" s="335" t="s">
        <v>394</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410</v>
      </c>
      <c r="S109" s="335">
        <v>304942928</v>
      </c>
      <c r="T109" s="337" t="s">
        <v>431</v>
      </c>
      <c r="U109" s="403" t="s">
        <v>51</v>
      </c>
      <c r="V109" s="335" t="s">
        <v>394</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c r="D110" s="48"/>
      <c r="E110" s="360"/>
      <c r="F110" s="29"/>
      <c r="G110" s="33"/>
      <c r="H110" s="33" t="s">
        <v>198</v>
      </c>
      <c r="I110" s="33"/>
      <c r="J110" s="33"/>
      <c r="K110" s="33"/>
      <c r="L110" s="33"/>
      <c r="M110" s="33"/>
      <c r="N110" s="33"/>
      <c r="O110" s="33"/>
      <c r="P110" s="33"/>
      <c r="Q110" s="407">
        <v>109</v>
      </c>
      <c r="R110" s="407" t="s">
        <v>411</v>
      </c>
      <c r="S110" s="339">
        <v>147248313</v>
      </c>
      <c r="T110" s="337" t="s">
        <v>418</v>
      </c>
      <c r="U110" s="402">
        <v>0.59370000000000001</v>
      </c>
      <c r="V110" s="336" t="s">
        <v>386</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c r="D111" s="33"/>
      <c r="E111" s="361"/>
      <c r="F111" s="29"/>
      <c r="G111" s="33"/>
      <c r="H111" s="33" t="s">
        <v>201</v>
      </c>
      <c r="I111" s="33"/>
      <c r="J111" s="33"/>
      <c r="K111" s="33"/>
      <c r="L111" s="33"/>
      <c r="M111" s="33"/>
      <c r="N111" s="33"/>
      <c r="O111" s="33"/>
      <c r="P111" s="33"/>
      <c r="Q111" s="407">
        <v>110</v>
      </c>
      <c r="R111" s="407" t="s">
        <v>412</v>
      </c>
      <c r="S111" s="339">
        <v>147104754</v>
      </c>
      <c r="T111" s="337" t="s">
        <v>418</v>
      </c>
      <c r="U111" s="402">
        <v>0.94969999999999999</v>
      </c>
      <c r="V111" s="336" t="s">
        <v>385</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476</v>
      </c>
      <c r="C112" s="282"/>
      <c r="D112" s="33"/>
      <c r="E112" s="362"/>
      <c r="F112" s="29"/>
      <c r="G112" s="33"/>
      <c r="H112" s="33"/>
      <c r="I112" s="33"/>
      <c r="J112" s="33"/>
      <c r="K112" s="33"/>
      <c r="L112" s="33"/>
      <c r="M112" s="33"/>
      <c r="N112" s="33"/>
      <c r="O112" s="33"/>
      <c r="P112" s="33"/>
      <c r="Q112" s="337">
        <v>111</v>
      </c>
      <c r="R112" s="334" t="s">
        <v>212</v>
      </c>
      <c r="S112" s="335">
        <v>247025610</v>
      </c>
      <c r="T112" s="337" t="s">
        <v>418</v>
      </c>
      <c r="U112" s="402">
        <v>1</v>
      </c>
      <c r="V112" s="336" t="s">
        <v>555</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c r="D113" s="47"/>
      <c r="E113" s="362"/>
      <c r="F113" s="29"/>
      <c r="G113" s="33"/>
      <c r="H113" s="33"/>
      <c r="I113" s="33"/>
      <c r="J113" s="33"/>
      <c r="K113" s="33"/>
      <c r="L113" s="33"/>
      <c r="M113" s="33"/>
      <c r="N113" s="33"/>
      <c r="O113" s="33"/>
      <c r="P113" s="33"/>
      <c r="Q113" s="337">
        <v>112</v>
      </c>
      <c r="R113" s="334" t="s">
        <v>214</v>
      </c>
      <c r="S113" s="335">
        <v>147024322</v>
      </c>
      <c r="T113" s="337" t="s">
        <v>418</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504</v>
      </c>
      <c r="S114" s="335">
        <v>147146714</v>
      </c>
      <c r="T114" s="337" t="s">
        <v>418</v>
      </c>
      <c r="U114" s="402">
        <v>0.77639999999999998</v>
      </c>
      <c r="V114" s="335" t="s">
        <v>555</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418</v>
      </c>
      <c r="U115" s="402">
        <v>1</v>
      </c>
      <c r="V115" s="336" t="s">
        <v>555</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c r="D116" s="132"/>
      <c r="E116" s="364"/>
      <c r="F116" s="29"/>
      <c r="G116" s="33"/>
      <c r="H116" s="33"/>
      <c r="I116" s="33"/>
      <c r="J116" s="33"/>
      <c r="K116" s="33"/>
      <c r="L116" s="33"/>
      <c r="M116" s="33"/>
      <c r="N116" s="33"/>
      <c r="O116" s="33"/>
      <c r="P116" s="33"/>
      <c r="Q116" s="337">
        <v>115</v>
      </c>
      <c r="R116" s="334" t="s">
        <v>219</v>
      </c>
      <c r="S116" s="335">
        <v>247737020</v>
      </c>
      <c r="T116" s="337" t="s">
        <v>418</v>
      </c>
      <c r="U116" s="402">
        <v>0.70399999999999996</v>
      </c>
      <c r="V116" s="335" t="s">
        <v>394</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c r="D117" s="47"/>
      <c r="E117" s="362"/>
      <c r="F117" s="29"/>
      <c r="G117" s="33"/>
      <c r="H117" s="33"/>
      <c r="I117" s="33"/>
      <c r="J117" s="33"/>
      <c r="K117" s="33"/>
      <c r="L117" s="33"/>
      <c r="M117" s="33"/>
      <c r="N117" s="33"/>
      <c r="O117" s="33"/>
      <c r="P117" s="33"/>
      <c r="Q117" s="337">
        <v>116</v>
      </c>
      <c r="R117" s="334" t="s">
        <v>220</v>
      </c>
      <c r="S117" s="335">
        <v>147146333</v>
      </c>
      <c r="T117" s="337" t="s">
        <v>418</v>
      </c>
      <c r="U117" s="402">
        <v>1</v>
      </c>
      <c r="V117" s="335" t="s">
        <v>555</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491</v>
      </c>
      <c r="C118" s="60"/>
      <c r="D118" s="33"/>
      <c r="E118" s="362"/>
      <c r="F118" s="29"/>
      <c r="G118" s="33"/>
      <c r="H118" s="33"/>
      <c r="I118" s="33"/>
      <c r="J118" s="33"/>
      <c r="K118" s="33"/>
      <c r="L118" s="33"/>
      <c r="M118" s="33"/>
      <c r="N118" s="33"/>
      <c r="O118" s="33"/>
      <c r="P118" s="33"/>
      <c r="Q118" s="407">
        <v>117</v>
      </c>
      <c r="R118" s="407" t="s">
        <v>221</v>
      </c>
      <c r="S118" s="339">
        <v>300127004</v>
      </c>
      <c r="T118" s="337" t="s">
        <v>418</v>
      </c>
      <c r="U118" s="402">
        <v>0.39789999999999998</v>
      </c>
      <c r="V118" s="336" t="s">
        <v>387</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495</v>
      </c>
      <c r="C119" s="356"/>
      <c r="D119" s="357"/>
      <c r="E119" s="365"/>
      <c r="F119" s="29"/>
      <c r="G119" s="33"/>
      <c r="H119" s="33"/>
      <c r="I119" s="33"/>
      <c r="J119" s="33"/>
      <c r="K119" s="33"/>
      <c r="L119" s="33"/>
      <c r="M119" s="33"/>
      <c r="N119" s="33"/>
      <c r="O119" s="33"/>
      <c r="P119" s="33"/>
      <c r="Q119" s="337">
        <v>118</v>
      </c>
      <c r="R119" s="334" t="s">
        <v>224</v>
      </c>
      <c r="S119" s="335">
        <v>169236961</v>
      </c>
      <c r="T119" s="337" t="s">
        <v>457</v>
      </c>
      <c r="U119" s="402">
        <v>1</v>
      </c>
      <c r="V119" s="335" t="s">
        <v>385</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457</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662"/>
      <c r="D121" s="662"/>
      <c r="E121" s="663"/>
      <c r="F121" s="29"/>
      <c r="G121" s="33"/>
      <c r="H121" s="33"/>
      <c r="I121" s="33"/>
      <c r="J121" s="33"/>
      <c r="K121" s="33"/>
      <c r="L121" s="33"/>
      <c r="M121" s="33"/>
      <c r="N121" s="33"/>
      <c r="O121" s="33"/>
      <c r="P121" s="33"/>
      <c r="Q121" s="337">
        <v>120</v>
      </c>
      <c r="R121" s="334" t="s">
        <v>228</v>
      </c>
      <c r="S121" s="335">
        <v>169167554</v>
      </c>
      <c r="T121" s="337" t="s">
        <v>457</v>
      </c>
      <c r="U121" s="402">
        <v>1</v>
      </c>
      <c r="V121" s="335" t="s">
        <v>394</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457</v>
      </c>
      <c r="U122" s="402">
        <v>1</v>
      </c>
      <c r="V122" s="335" t="s">
        <v>555</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458</v>
      </c>
      <c r="U123" s="403" t="s">
        <v>51</v>
      </c>
      <c r="V123" s="335" t="s">
        <v>555</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458</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458</v>
      </c>
      <c r="U125" s="402">
        <v>1</v>
      </c>
      <c r="V125" s="335" t="s">
        <v>386</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668"/>
      <c r="D126" s="668"/>
      <c r="E126" s="669"/>
      <c r="F126" s="29"/>
      <c r="G126" s="33"/>
      <c r="H126" s="33"/>
      <c r="I126" s="33"/>
      <c r="J126" s="33"/>
      <c r="K126" s="33"/>
      <c r="L126" s="33"/>
      <c r="M126" s="33"/>
      <c r="N126" s="33"/>
      <c r="O126" s="33"/>
      <c r="P126" s="33"/>
      <c r="Q126" s="337">
        <v>125</v>
      </c>
      <c r="R126" s="334" t="s">
        <v>235</v>
      </c>
      <c r="S126" s="335">
        <v>169845485</v>
      </c>
      <c r="T126" s="337" t="s">
        <v>458</v>
      </c>
      <c r="U126" s="402">
        <v>1</v>
      </c>
      <c r="V126" s="335" t="s">
        <v>385</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670"/>
      <c r="D127" s="670"/>
      <c r="E127" s="671"/>
      <c r="F127" s="29"/>
      <c r="G127" s="33"/>
      <c r="H127" s="33"/>
      <c r="I127" s="33"/>
      <c r="J127" s="33"/>
      <c r="K127" s="33"/>
      <c r="L127" s="33"/>
      <c r="M127" s="33"/>
      <c r="N127" s="33"/>
      <c r="O127" s="33"/>
      <c r="P127" s="33"/>
      <c r="Q127" s="337">
        <v>126</v>
      </c>
      <c r="R127" s="334" t="s">
        <v>483</v>
      </c>
      <c r="S127" s="335">
        <v>170759250</v>
      </c>
      <c r="T127" s="337" t="s">
        <v>419</v>
      </c>
      <c r="U127" s="402">
        <v>0.96926000000000001</v>
      </c>
      <c r="V127" s="335" t="s">
        <v>386</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676"/>
      <c r="D128" s="676"/>
      <c r="E128" s="677"/>
      <c r="F128" s="29"/>
      <c r="G128" s="33"/>
      <c r="H128" s="33"/>
      <c r="I128" s="33"/>
      <c r="J128" s="33"/>
      <c r="K128" s="33"/>
      <c r="L128" s="33"/>
      <c r="M128" s="33"/>
      <c r="N128" s="33"/>
      <c r="O128" s="33"/>
      <c r="P128" s="33"/>
      <c r="Q128" s="337">
        <v>127</v>
      </c>
      <c r="R128" s="334" t="s">
        <v>236</v>
      </c>
      <c r="S128" s="335">
        <v>170639781</v>
      </c>
      <c r="T128" s="337" t="s">
        <v>419</v>
      </c>
      <c r="U128" s="402">
        <v>1</v>
      </c>
      <c r="V128" s="335" t="s">
        <v>385</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660"/>
      <c r="D129" s="660"/>
      <c r="E129" s="661"/>
      <c r="F129" s="29"/>
      <c r="G129" s="33"/>
      <c r="H129" s="33"/>
      <c r="I129" s="33"/>
      <c r="J129" s="33"/>
      <c r="K129" s="33"/>
      <c r="L129" s="33"/>
      <c r="M129" s="33"/>
      <c r="N129" s="33"/>
      <c r="O129" s="33"/>
      <c r="P129" s="33"/>
      <c r="Q129" s="337">
        <v>128</v>
      </c>
      <c r="R129" s="334" t="s">
        <v>237</v>
      </c>
      <c r="S129" s="335">
        <v>170609076</v>
      </c>
      <c r="T129" s="337" t="s">
        <v>419</v>
      </c>
      <c r="U129" s="402">
        <v>1</v>
      </c>
      <c r="V129" s="335" t="s">
        <v>555</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484</v>
      </c>
      <c r="S130" s="335">
        <v>271278580</v>
      </c>
      <c r="T130" s="337" t="s">
        <v>459</v>
      </c>
      <c r="U130" s="402">
        <v>1</v>
      </c>
      <c r="V130" s="335" t="s">
        <v>394</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459</v>
      </c>
      <c r="U131" s="402">
        <v>0.99139999999999995</v>
      </c>
      <c r="V131" s="335" t="s">
        <v>386</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459</v>
      </c>
      <c r="U132" s="402">
        <v>1</v>
      </c>
      <c r="V132" s="335" t="s">
        <v>385</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460</v>
      </c>
      <c r="U133" s="402">
        <v>1</v>
      </c>
      <c r="V133" s="335" t="s">
        <v>386</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460</v>
      </c>
      <c r="U134" s="402">
        <v>1</v>
      </c>
      <c r="V134" s="335" t="s">
        <v>385</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460</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460</v>
      </c>
      <c r="U136" s="402">
        <v>1</v>
      </c>
      <c r="V136" s="336" t="s">
        <v>555</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461</v>
      </c>
      <c r="U137" s="402">
        <v>1</v>
      </c>
      <c r="V137" s="335" t="s">
        <v>497</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420</v>
      </c>
      <c r="U138" s="402">
        <v>1</v>
      </c>
      <c r="V138" s="335" t="s">
        <v>385</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420</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420</v>
      </c>
      <c r="U140" s="402">
        <v>0.9083</v>
      </c>
      <c r="V140" s="343" t="s">
        <v>497</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462</v>
      </c>
      <c r="U141" s="402">
        <v>1</v>
      </c>
      <c r="V141" s="335" t="s">
        <v>386</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462</v>
      </c>
      <c r="U142" s="402">
        <v>1</v>
      </c>
      <c r="V142" s="335" t="s">
        <v>385</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462</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463</v>
      </c>
      <c r="U144" s="402">
        <v>1</v>
      </c>
      <c r="V144" s="335" t="s">
        <v>386</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463</v>
      </c>
      <c r="U145" s="402">
        <v>1</v>
      </c>
      <c r="V145" s="335" t="s">
        <v>385</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463</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463</v>
      </c>
      <c r="U147" s="402">
        <v>1</v>
      </c>
      <c r="V147" s="335" t="s">
        <v>394</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439</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439</v>
      </c>
      <c r="U149" s="402">
        <v>1</v>
      </c>
      <c r="V149" s="335" t="s">
        <v>497</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439</v>
      </c>
      <c r="U150" s="402">
        <v>1</v>
      </c>
      <c r="V150" s="335" t="s">
        <v>497</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439</v>
      </c>
      <c r="U151" s="402">
        <v>1</v>
      </c>
      <c r="V151" s="335" t="s">
        <v>386</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421</v>
      </c>
      <c r="U152" s="402">
        <v>1</v>
      </c>
      <c r="V152" s="335" t="s">
        <v>385</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421</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421</v>
      </c>
      <c r="U154" s="402">
        <v>0.95298799999999995</v>
      </c>
      <c r="V154" s="336" t="s">
        <v>386</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421</v>
      </c>
      <c r="U155" s="402">
        <v>1</v>
      </c>
      <c r="V155" s="336" t="s">
        <v>555</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421</v>
      </c>
      <c r="U156" s="402">
        <v>1</v>
      </c>
      <c r="V156" s="335" t="s">
        <v>394</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421</v>
      </c>
      <c r="U157" s="403" t="s">
        <v>51</v>
      </c>
      <c r="V157" s="335" t="s">
        <v>394</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452</v>
      </c>
      <c r="U158" s="402">
        <v>1</v>
      </c>
      <c r="V158" s="344" t="s">
        <v>697</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452</v>
      </c>
      <c r="U159" s="402">
        <v>1</v>
      </c>
      <c r="V159" s="344" t="s">
        <v>385</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452</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442</v>
      </c>
      <c r="U161" s="402">
        <v>1</v>
      </c>
      <c r="V161" s="335" t="s">
        <v>385</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442</v>
      </c>
      <c r="U162" s="402">
        <v>1</v>
      </c>
      <c r="V162" s="335" t="s">
        <v>386</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442</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442</v>
      </c>
      <c r="U164" s="402">
        <v>1</v>
      </c>
      <c r="V164" s="335" t="s">
        <v>394</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464</v>
      </c>
      <c r="U165" s="402">
        <v>0.99909999999999999</v>
      </c>
      <c r="V165" s="335" t="s">
        <v>386</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464</v>
      </c>
      <c r="U166" s="402">
        <v>1</v>
      </c>
      <c r="V166" s="335" t="s">
        <v>385</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464</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465</v>
      </c>
      <c r="U168" s="402">
        <v>1</v>
      </c>
      <c r="V168" s="335" t="s">
        <v>497</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465</v>
      </c>
      <c r="U169" s="402">
        <v>1</v>
      </c>
      <c r="V169" s="335" t="s">
        <v>385</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465</v>
      </c>
      <c r="U170" s="402">
        <v>1</v>
      </c>
      <c r="V170" s="335" t="s">
        <v>394</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465</v>
      </c>
      <c r="U171" s="402">
        <v>1</v>
      </c>
      <c r="V171" s="335" t="s">
        <v>394</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465</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505</v>
      </c>
      <c r="S173" s="335">
        <v>178602952</v>
      </c>
      <c r="T173" s="337" t="s">
        <v>430</v>
      </c>
      <c r="U173" s="402">
        <v>1</v>
      </c>
      <c r="V173" s="336" t="s">
        <v>555</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430</v>
      </c>
      <c r="U174" s="403" t="s">
        <v>51</v>
      </c>
      <c r="V174" s="335" t="s">
        <v>394</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438</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438</v>
      </c>
      <c r="U176" s="402">
        <v>1</v>
      </c>
      <c r="V176" s="335" t="s">
        <v>385</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438</v>
      </c>
      <c r="U177" s="402">
        <v>0.99990000000000001</v>
      </c>
      <c r="V177" s="335" t="s">
        <v>386</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438</v>
      </c>
      <c r="U178" s="402">
        <v>0.56140000000000001</v>
      </c>
      <c r="V178" s="336" t="s">
        <v>555</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438</v>
      </c>
      <c r="U179" s="402">
        <v>0.39090000000000003</v>
      </c>
      <c r="V179" s="336" t="s">
        <v>387</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434</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434</v>
      </c>
      <c r="U181" s="402">
        <v>1</v>
      </c>
      <c r="V181" s="335" t="s">
        <v>385</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434</v>
      </c>
      <c r="U182" s="402">
        <v>0.99980000000000002</v>
      </c>
      <c r="V182" s="335" t="s">
        <v>394</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434</v>
      </c>
      <c r="U183" s="403" t="s">
        <v>51</v>
      </c>
      <c r="V183" s="335" t="s">
        <v>697</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466</v>
      </c>
      <c r="U184" s="402">
        <v>1</v>
      </c>
      <c r="V184" s="335" t="s">
        <v>497</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466</v>
      </c>
      <c r="U185" s="402">
        <v>1</v>
      </c>
      <c r="V185" s="335" t="s">
        <v>497</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467</v>
      </c>
      <c r="U186" s="402">
        <v>1</v>
      </c>
      <c r="V186" s="335" t="s">
        <v>497</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467</v>
      </c>
      <c r="U187" s="402">
        <v>1</v>
      </c>
      <c r="V187" s="335" t="s">
        <v>555</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467</v>
      </c>
      <c r="U188" s="402">
        <v>0.99980000000000002</v>
      </c>
      <c r="V188" s="335" t="s">
        <v>386</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467</v>
      </c>
      <c r="U189" s="402">
        <v>1</v>
      </c>
      <c r="V189" s="335" t="s">
        <v>385</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468</v>
      </c>
      <c r="U190" s="402">
        <v>0.99565000000000003</v>
      </c>
      <c r="V190" s="335" t="s">
        <v>386</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468</v>
      </c>
      <c r="U191" s="402">
        <v>1</v>
      </c>
      <c r="V191" s="335" t="s">
        <v>385</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468</v>
      </c>
      <c r="U192" s="402">
        <v>1</v>
      </c>
      <c r="V192" s="335" t="s">
        <v>555</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468</v>
      </c>
      <c r="U193" s="402">
        <v>1</v>
      </c>
      <c r="V193" s="336" t="s">
        <v>555</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468</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468</v>
      </c>
      <c r="U195" s="402">
        <v>0.26946999999999999</v>
      </c>
      <c r="V195" s="336" t="s">
        <v>387</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469</v>
      </c>
      <c r="U196" s="402">
        <v>1</v>
      </c>
      <c r="V196" s="335" t="s">
        <v>394</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469</v>
      </c>
      <c r="U197" s="402">
        <v>0.99555400000000005</v>
      </c>
      <c r="V197" s="335" t="s">
        <v>386</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469</v>
      </c>
      <c r="U198" s="402">
        <v>1</v>
      </c>
      <c r="V198" s="335" t="s">
        <v>385</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469</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450</v>
      </c>
      <c r="U200" s="402">
        <v>0.99360000000000004</v>
      </c>
      <c r="V200" s="335" t="s">
        <v>385</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450</v>
      </c>
      <c r="U201" s="402">
        <v>0.99850000000000005</v>
      </c>
      <c r="V201" s="335" t="s">
        <v>386</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450</v>
      </c>
      <c r="U202" s="402">
        <v>1</v>
      </c>
      <c r="V202" s="336" t="s">
        <v>555</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450</v>
      </c>
      <c r="U203" s="402">
        <v>1</v>
      </c>
      <c r="V203" s="335" t="s">
        <v>555</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450</v>
      </c>
      <c r="U204" s="402">
        <v>1</v>
      </c>
      <c r="V204" s="345" t="s">
        <v>394</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392</v>
      </c>
      <c r="S205" s="335">
        <v>124135580</v>
      </c>
      <c r="T205" s="337" t="s">
        <v>422</v>
      </c>
      <c r="U205" s="404">
        <v>0.99770000000000003</v>
      </c>
      <c r="V205" s="345" t="s">
        <v>386</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422</v>
      </c>
      <c r="U206" s="405">
        <v>0.87039999999999995</v>
      </c>
      <c r="V206" s="408" t="s">
        <v>385</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422</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422</v>
      </c>
      <c r="U208" s="404">
        <v>1</v>
      </c>
      <c r="V208" s="336" t="s">
        <v>555</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422</v>
      </c>
      <c r="U209" s="404">
        <v>1</v>
      </c>
      <c r="V209" s="335" t="s">
        <v>394</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422</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422</v>
      </c>
      <c r="U211" s="405" t="s">
        <v>51</v>
      </c>
      <c r="V211" s="335" t="s">
        <v>555</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422</v>
      </c>
      <c r="U212" s="458">
        <v>1</v>
      </c>
      <c r="V212" s="459" t="s">
        <v>555</v>
      </c>
      <c r="AY212" s="29"/>
    </row>
    <row r="213" spans="6:51" ht="12.75" x14ac:dyDescent="0.2">
      <c r="Q213" s="460">
        <v>212</v>
      </c>
      <c r="R213" s="460" t="s">
        <v>317</v>
      </c>
      <c r="S213" s="461">
        <v>181705485</v>
      </c>
      <c r="T213" s="455" t="s">
        <v>422</v>
      </c>
      <c r="U213" s="458">
        <v>0.75021499999999997</v>
      </c>
      <c r="V213" s="461" t="s">
        <v>387</v>
      </c>
      <c r="AY213" s="29"/>
    </row>
    <row r="214" spans="6:51" ht="12.75" x14ac:dyDescent="0.2">
      <c r="Q214" s="455">
        <v>213</v>
      </c>
      <c r="R214" s="456" t="s">
        <v>485</v>
      </c>
      <c r="S214" s="457">
        <v>123615345</v>
      </c>
      <c r="T214" s="455" t="s">
        <v>422</v>
      </c>
      <c r="U214" s="462">
        <v>1</v>
      </c>
      <c r="V214" s="457" t="s">
        <v>394</v>
      </c>
      <c r="AY214" s="29"/>
    </row>
    <row r="215" spans="6:51" ht="12.75" x14ac:dyDescent="0.2">
      <c r="Q215" s="455">
        <v>214</v>
      </c>
      <c r="R215" s="456" t="s">
        <v>318</v>
      </c>
      <c r="S215" s="457">
        <v>304195262</v>
      </c>
      <c r="T215" s="455" t="s">
        <v>422</v>
      </c>
      <c r="U215" s="462" t="s">
        <v>51</v>
      </c>
      <c r="V215" s="459" t="s">
        <v>555</v>
      </c>
      <c r="AY215" s="29"/>
    </row>
    <row r="216" spans="6:51" ht="12.75" x14ac:dyDescent="0.2">
      <c r="Q216" s="455">
        <v>215</v>
      </c>
      <c r="R216" s="456" t="s">
        <v>319</v>
      </c>
      <c r="S216" s="457">
        <v>186442084</v>
      </c>
      <c r="T216" s="455" t="s">
        <v>435</v>
      </c>
      <c r="U216" s="463">
        <v>1</v>
      </c>
      <c r="V216" s="461" t="s">
        <v>497</v>
      </c>
    </row>
    <row r="217" spans="6:51" ht="12.75" x14ac:dyDescent="0.2">
      <c r="Q217" s="455">
        <v>216</v>
      </c>
      <c r="R217" s="456" t="s">
        <v>320</v>
      </c>
      <c r="S217" s="457">
        <v>186063262</v>
      </c>
      <c r="T217" s="455" t="s">
        <v>435</v>
      </c>
      <c r="U217" s="463">
        <v>1</v>
      </c>
      <c r="V217" s="461" t="s">
        <v>497</v>
      </c>
    </row>
    <row r="218" spans="6:51" ht="12.75" x14ac:dyDescent="0.2">
      <c r="Q218" s="455">
        <v>217</v>
      </c>
      <c r="R218" s="456" t="s">
        <v>321</v>
      </c>
      <c r="S218" s="457">
        <v>302409486</v>
      </c>
      <c r="T218" s="455" t="s">
        <v>435</v>
      </c>
      <c r="U218" s="464" t="s">
        <v>51</v>
      </c>
      <c r="V218" s="461" t="s">
        <v>46</v>
      </c>
    </row>
    <row r="219" spans="6:51" ht="12.75" x14ac:dyDescent="0.2">
      <c r="Q219" s="455">
        <v>218</v>
      </c>
      <c r="R219" s="456" t="s">
        <v>322</v>
      </c>
      <c r="S219" s="457">
        <v>155498117</v>
      </c>
      <c r="T219" s="455" t="s">
        <v>470</v>
      </c>
      <c r="U219" s="463">
        <v>1</v>
      </c>
      <c r="V219" s="461" t="s">
        <v>555</v>
      </c>
    </row>
    <row r="220" spans="6:51" ht="12.75" x14ac:dyDescent="0.2">
      <c r="Q220" s="455">
        <v>219</v>
      </c>
      <c r="R220" s="456" t="s">
        <v>323</v>
      </c>
      <c r="S220" s="457">
        <v>110087517</v>
      </c>
      <c r="T220" s="455" t="s">
        <v>470</v>
      </c>
      <c r="U220" s="463">
        <v>1</v>
      </c>
      <c r="V220" s="461" t="s">
        <v>386</v>
      </c>
    </row>
    <row r="221" spans="6:51" ht="12.75" x14ac:dyDescent="0.2">
      <c r="Q221" s="455">
        <v>220</v>
      </c>
      <c r="R221" s="456" t="s">
        <v>324</v>
      </c>
      <c r="S221" s="457">
        <v>187801768</v>
      </c>
      <c r="T221" s="455" t="s">
        <v>471</v>
      </c>
      <c r="U221" s="463">
        <v>1</v>
      </c>
      <c r="V221" s="461" t="s">
        <v>555</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algorithmName="SHA-512" hashValue="wbDqiB2Qmquq1+RBoMjH5eW396TOnpHT9LwnzaNL/LEdpbSZr21W/nh+0zT5Dbkb4CNgUGqvyqES1nLbWR2wgA==" saltValue="uvHzlaOtgl723HMVeTcwNQ==" spinCount="100000" sheet="1" selectLockedCells="1"/>
  <autoFilter ref="R1:V1" xr:uid="{24770D8F-D612-455B-BE4A-A50372FD7FAC}">
    <sortState xmlns:xlrd2="http://schemas.microsoft.com/office/spreadsheetml/2017/richdata2" ref="R2:V236">
      <sortCondition ref="V1"/>
    </sortState>
  </autoFilter>
  <dataConsolidate/>
  <mergeCells count="30">
    <mergeCell ref="C23:E23"/>
    <mergeCell ref="C128:E128"/>
    <mergeCell ref="C29:E29"/>
    <mergeCell ref="C30:E30"/>
    <mergeCell ref="C26:E26"/>
    <mergeCell ref="C27:E27"/>
    <mergeCell ref="C129:E129"/>
    <mergeCell ref="C121:E121"/>
    <mergeCell ref="C31:E31"/>
    <mergeCell ref="C32:E32"/>
    <mergeCell ref="C126:E126"/>
    <mergeCell ref="C127:E127"/>
    <mergeCell ref="C50:E50"/>
    <mergeCell ref="C108:E108"/>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zoomScaleNormal="100" zoomScaleSheetLayoutView="100" zoomScalePageLayoutView="60" workbookViewId="0">
      <selection activeCell="C6" sqref="C6:E6"/>
    </sheetView>
  </sheetViews>
  <sheetFormatPr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838" t="s">
        <v>348</v>
      </c>
      <c r="E2" s="839"/>
      <c r="J2" s="29">
        <v>1</v>
      </c>
      <c r="K2" s="286" t="s">
        <v>388</v>
      </c>
      <c r="L2" s="287">
        <v>304148387</v>
      </c>
      <c r="M2" s="285" t="s">
        <v>1</v>
      </c>
      <c r="N2" s="285" t="s">
        <v>65</v>
      </c>
      <c r="O2" s="285" t="s">
        <v>65</v>
      </c>
    </row>
    <row r="3" spans="2:15" ht="29.45" customHeight="1" x14ac:dyDescent="0.25">
      <c r="B3" s="256"/>
      <c r="C3" s="257"/>
      <c r="D3" s="324" t="s">
        <v>590</v>
      </c>
      <c r="E3" s="325"/>
      <c r="K3" s="288" t="s">
        <v>390</v>
      </c>
      <c r="L3" s="288">
        <v>303042623</v>
      </c>
      <c r="M3" s="285" t="s">
        <v>1</v>
      </c>
      <c r="N3" s="288" t="s">
        <v>102</v>
      </c>
      <c r="O3" s="288" t="s">
        <v>102</v>
      </c>
    </row>
    <row r="4" spans="2:15" ht="14.25" customHeight="1" x14ac:dyDescent="0.25">
      <c r="B4" s="649" t="s">
        <v>359</v>
      </c>
      <c r="C4" s="650"/>
      <c r="D4" s="650"/>
      <c r="E4" s="651"/>
      <c r="K4" s="288" t="s">
        <v>391</v>
      </c>
      <c r="L4" s="288">
        <v>304923194</v>
      </c>
      <c r="M4" s="285" t="s">
        <v>1</v>
      </c>
      <c r="N4" s="288" t="s">
        <v>141</v>
      </c>
      <c r="O4" s="288" t="s">
        <v>141</v>
      </c>
    </row>
    <row r="5" spans="2:15" ht="14.25" customHeight="1" x14ac:dyDescent="0.25">
      <c r="B5" s="258"/>
      <c r="C5" s="259"/>
      <c r="D5" s="259"/>
      <c r="E5" s="260"/>
      <c r="K5" s="288" t="s">
        <v>547</v>
      </c>
      <c r="L5" s="288">
        <v>300073802</v>
      </c>
      <c r="M5" s="285" t="s">
        <v>1</v>
      </c>
      <c r="N5" s="288" t="s">
        <v>549</v>
      </c>
      <c r="O5" s="288"/>
    </row>
    <row r="6" spans="2:15" ht="18.75" x14ac:dyDescent="0.3">
      <c r="B6" s="144" t="s">
        <v>7</v>
      </c>
      <c r="C6" s="652"/>
      <c r="D6" s="652"/>
      <c r="E6" s="653"/>
      <c r="K6" s="29" t="s">
        <v>548</v>
      </c>
      <c r="L6" s="29">
        <v>183204042</v>
      </c>
      <c r="M6" s="39" t="s">
        <v>1</v>
      </c>
      <c r="N6" s="39" t="s">
        <v>549</v>
      </c>
    </row>
    <row r="7" spans="2:15" x14ac:dyDescent="0.2">
      <c r="B7" s="145" t="s">
        <v>9</v>
      </c>
      <c r="C7" s="642" t="str">
        <f>IFERROR(VLOOKUP(C6,$K$2:$M$6,3,FALSE),"")</f>
        <v/>
      </c>
      <c r="D7" s="642"/>
      <c r="E7" s="643"/>
      <c r="M7" s="39"/>
      <c r="N7" s="39"/>
      <c r="O7" s="39"/>
    </row>
    <row r="8" spans="2:15" x14ac:dyDescent="0.2">
      <c r="B8" s="146" t="s">
        <v>13</v>
      </c>
      <c r="C8" s="642" t="str">
        <f>IFERROR(VLOOKUP(C6,$K$2:$L$6,2,FALSE),"")</f>
        <v/>
      </c>
      <c r="D8" s="642"/>
      <c r="E8" s="643"/>
      <c r="O8" s="39"/>
    </row>
    <row r="9" spans="2:15" ht="12" customHeight="1" x14ac:dyDescent="0.2">
      <c r="B9" s="146" t="s">
        <v>16</v>
      </c>
      <c r="C9" s="134"/>
      <c r="D9" s="134"/>
      <c r="E9" s="261"/>
      <c r="K9" s="39"/>
      <c r="L9" s="39"/>
    </row>
    <row r="10" spans="2:15" ht="12" customHeight="1" x14ac:dyDescent="0.2">
      <c r="B10" s="146" t="s">
        <v>25</v>
      </c>
      <c r="C10" s="836"/>
      <c r="D10" s="836"/>
      <c r="E10" s="837"/>
    </row>
    <row r="11" spans="2:15" ht="12" customHeight="1" x14ac:dyDescent="0.2">
      <c r="B11" s="146" t="s">
        <v>29</v>
      </c>
      <c r="C11" s="840"/>
      <c r="D11" s="840"/>
      <c r="E11" s="841"/>
      <c r="K11" s="39"/>
      <c r="L11" s="39"/>
    </row>
    <row r="12" spans="2:15" ht="12" customHeight="1" x14ac:dyDescent="0.2">
      <c r="B12" s="146"/>
      <c r="C12" s="34"/>
      <c r="D12" s="34"/>
      <c r="E12" s="147"/>
      <c r="K12" s="39"/>
      <c r="L12" s="39"/>
    </row>
    <row r="13" spans="2:15" ht="12" customHeight="1" x14ac:dyDescent="0.2">
      <c r="B13" s="146"/>
      <c r="C13" s="646" t="s">
        <v>36</v>
      </c>
      <c r="D13" s="647"/>
      <c r="E13" s="648"/>
    </row>
    <row r="14" spans="2:15" ht="12" customHeight="1" x14ac:dyDescent="0.2">
      <c r="B14" s="146" t="s">
        <v>40</v>
      </c>
      <c r="C14" s="633" t="s">
        <v>330</v>
      </c>
      <c r="D14" s="633"/>
      <c r="E14" s="148" t="s">
        <v>41</v>
      </c>
    </row>
    <row r="15" spans="2:15" ht="12" customHeight="1" x14ac:dyDescent="0.2">
      <c r="B15" s="149" t="s">
        <v>45</v>
      </c>
      <c r="C15" s="634"/>
      <c r="D15" s="842"/>
      <c r="E15" s="150"/>
      <c r="M15" s="39"/>
      <c r="N15" s="39"/>
    </row>
    <row r="16" spans="2:15" ht="12" customHeight="1" x14ac:dyDescent="0.2">
      <c r="B16" s="149" t="s">
        <v>49</v>
      </c>
      <c r="C16" s="634"/>
      <c r="D16" s="842"/>
      <c r="E16" s="150"/>
      <c r="O16" s="39"/>
    </row>
    <row r="17" spans="2:15" ht="12" customHeight="1" x14ac:dyDescent="0.2">
      <c r="B17" s="149" t="s">
        <v>53</v>
      </c>
      <c r="C17" s="634"/>
      <c r="D17" s="842"/>
      <c r="E17" s="150"/>
      <c r="M17" s="39"/>
      <c r="N17" s="39"/>
    </row>
    <row r="18" spans="2:15" ht="12" customHeight="1" x14ac:dyDescent="0.2">
      <c r="B18" s="149" t="s">
        <v>56</v>
      </c>
      <c r="C18" s="634"/>
      <c r="D18" s="842"/>
      <c r="E18" s="150"/>
      <c r="M18" s="39"/>
      <c r="N18" s="39"/>
      <c r="O18" s="39"/>
    </row>
    <row r="19" spans="2:15" ht="12" customHeight="1" x14ac:dyDescent="0.2">
      <c r="B19" s="149" t="s">
        <v>59</v>
      </c>
      <c r="C19" s="634"/>
      <c r="D19" s="842"/>
      <c r="E19" s="150"/>
      <c r="M19" s="39"/>
      <c r="N19" s="39"/>
      <c r="O19" s="39"/>
    </row>
    <row r="20" spans="2:15" ht="12" customHeight="1" x14ac:dyDescent="0.2">
      <c r="B20" s="149" t="s">
        <v>67</v>
      </c>
      <c r="C20" s="658" t="s">
        <v>68</v>
      </c>
      <c r="D20" s="659"/>
      <c r="E20" s="262">
        <f>100%-SUM(E15:E19)</f>
        <v>1</v>
      </c>
      <c r="M20" s="39"/>
      <c r="N20" s="39"/>
      <c r="O20" s="39"/>
    </row>
    <row r="21" spans="2:15" ht="13.5" customHeight="1" x14ac:dyDescent="0.2">
      <c r="B21" s="149"/>
      <c r="C21" s="69"/>
      <c r="D21" s="69"/>
      <c r="E21" s="152"/>
      <c r="M21" s="39"/>
      <c r="N21" s="39"/>
      <c r="O21" s="39"/>
    </row>
    <row r="22" spans="2:15" x14ac:dyDescent="0.2">
      <c r="B22" s="146" t="s">
        <v>360</v>
      </c>
      <c r="C22" s="843" t="str">
        <f>IFERROR(VLOOKUP(C6,$K$2:$O$5,4,FALSE),"")</f>
        <v/>
      </c>
      <c r="D22" s="843"/>
      <c r="E22" s="844"/>
      <c r="O22" s="39"/>
    </row>
    <row r="23" spans="2:15" ht="12.75" customHeight="1" x14ac:dyDescent="0.2">
      <c r="B23" s="146"/>
      <c r="C23" s="69"/>
      <c r="D23" s="69"/>
      <c r="E23" s="152"/>
      <c r="M23" s="39"/>
      <c r="N23" s="39"/>
    </row>
    <row r="24" spans="2:15" ht="26.25" customHeight="1" x14ac:dyDescent="0.2">
      <c r="B24" s="146"/>
      <c r="C24" s="672" t="s">
        <v>79</v>
      </c>
      <c r="D24" s="672"/>
      <c r="E24" s="673"/>
      <c r="O24" s="39"/>
    </row>
    <row r="25" spans="2:15" x14ac:dyDescent="0.2">
      <c r="B25" s="157"/>
      <c r="C25" s="664"/>
      <c r="D25" s="664"/>
      <c r="E25" s="665"/>
      <c r="M25" s="39"/>
      <c r="N25" s="39"/>
      <c r="O25" s="39"/>
    </row>
    <row r="26" spans="2:15" x14ac:dyDescent="0.2">
      <c r="B26" s="157"/>
      <c r="C26" s="666" t="s">
        <v>84</v>
      </c>
      <c r="D26" s="666"/>
      <c r="E26" s="667"/>
      <c r="M26" s="39"/>
      <c r="N26" s="39"/>
      <c r="O26" s="39"/>
    </row>
    <row r="27" spans="2:15" ht="27" customHeight="1" thickBot="1" x14ac:dyDescent="0.25">
      <c r="B27" s="158" t="s">
        <v>86</v>
      </c>
      <c r="C27" s="208" t="s">
        <v>578</v>
      </c>
      <c r="D27" s="208"/>
      <c r="E27" s="209" t="s">
        <v>566</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672" t="s">
        <v>361</v>
      </c>
      <c r="D42" s="672"/>
      <c r="E42" s="673"/>
      <c r="K42" s="29"/>
      <c r="L42" s="29"/>
      <c r="M42" s="29"/>
      <c r="N42" s="29"/>
      <c r="O42" s="29"/>
    </row>
    <row r="43" spans="2:15" s="39" customFormat="1" ht="27" customHeight="1" thickBot="1" x14ac:dyDescent="0.25">
      <c r="B43" s="158" t="s">
        <v>117</v>
      </c>
      <c r="C43" s="236" t="s">
        <v>578</v>
      </c>
      <c r="D43" s="208"/>
      <c r="E43" s="237" t="s">
        <v>566</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362</v>
      </c>
      <c r="C51" s="4"/>
      <c r="D51" s="33"/>
      <c r="E51" s="187"/>
      <c r="M51" s="39"/>
      <c r="N51" s="39"/>
      <c r="O51" s="39"/>
    </row>
    <row r="52" spans="2:15" s="39" customFormat="1" x14ac:dyDescent="0.2">
      <c r="B52" s="181" t="s">
        <v>363</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364</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848" t="s">
        <v>361</v>
      </c>
      <c r="D90" s="848"/>
      <c r="E90" s="849"/>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365</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366</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672" t="s">
        <v>361</v>
      </c>
      <c r="D106" s="672"/>
      <c r="E106" s="673"/>
    </row>
    <row r="107" spans="2:15" ht="14.25" customHeight="1" thickBot="1" x14ac:dyDescent="0.25">
      <c r="B107" s="158" t="s">
        <v>216</v>
      </c>
      <c r="C107" s="36"/>
      <c r="D107" s="36"/>
      <c r="E107" s="159"/>
    </row>
    <row r="108" spans="2:15" ht="93.75" customHeight="1" x14ac:dyDescent="0.2">
      <c r="B108" s="201" t="s">
        <v>218</v>
      </c>
      <c r="C108" s="662"/>
      <c r="D108" s="662"/>
      <c r="E108" s="850"/>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851"/>
      <c r="D113" s="836"/>
      <c r="E113" s="837"/>
    </row>
    <row r="114" spans="2:5" x14ac:dyDescent="0.2">
      <c r="B114" s="157" t="s">
        <v>227</v>
      </c>
      <c r="C114" s="670"/>
      <c r="D114" s="670"/>
      <c r="E114" s="845"/>
    </row>
    <row r="115" spans="2:5" ht="24" x14ac:dyDescent="0.2">
      <c r="B115" s="203" t="s">
        <v>229</v>
      </c>
      <c r="C115" s="676"/>
      <c r="D115" s="676"/>
      <c r="E115" s="846"/>
    </row>
    <row r="116" spans="2:5" ht="24" x14ac:dyDescent="0.2">
      <c r="B116" s="204" t="s">
        <v>231</v>
      </c>
      <c r="C116" s="660"/>
      <c r="D116" s="660"/>
      <c r="E116" s="847"/>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DMDukL9nxAfI/4LGImimnjCK+vH0KRK+f5tzjlrQnrntcuCnpEGgO6r+Ed3x6/3f2J9wjGePRdP1tO6c+nKHqQ==" saltValue="F62oou0Ieq8yNjw1uAOhBA==" spinCount="100000" sheet="1" selectLockedCells="1"/>
  <dataConsolidate/>
  <mergeCells count="27">
    <mergeCell ref="D2:E2"/>
    <mergeCell ref="B4:E4"/>
    <mergeCell ref="C6:E6"/>
    <mergeCell ref="C7:E7"/>
    <mergeCell ref="C8:E8"/>
    <mergeCell ref="C17:D17"/>
    <mergeCell ref="C18:D18"/>
    <mergeCell ref="C19:D19"/>
    <mergeCell ref="C20:D20"/>
    <mergeCell ref="C10:E10"/>
    <mergeCell ref="C11:E11"/>
    <mergeCell ref="C13:E13"/>
    <mergeCell ref="C14:D14"/>
    <mergeCell ref="C15:D15"/>
    <mergeCell ref="C16:D16"/>
    <mergeCell ref="C116:E116"/>
    <mergeCell ref="C26:E26"/>
    <mergeCell ref="C42:E42"/>
    <mergeCell ref="C90:E90"/>
    <mergeCell ref="C106:E106"/>
    <mergeCell ref="C108:E108"/>
    <mergeCell ref="C113:E113"/>
    <mergeCell ref="C22:E22"/>
    <mergeCell ref="C24:E24"/>
    <mergeCell ref="C114:E114"/>
    <mergeCell ref="C115:E115"/>
    <mergeCell ref="C25:E25"/>
  </mergeCells>
  <conditionalFormatting sqref="C86 E86">
    <cfRule type="cellIs" dxfId="12"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686"/>
      <c r="E2" s="686"/>
      <c r="F2" s="116"/>
      <c r="G2" s="116"/>
    </row>
    <row r="3" spans="1:7" ht="29.25" customHeight="1" x14ac:dyDescent="0.2">
      <c r="A3" s="116"/>
      <c r="B3" s="63"/>
      <c r="C3" s="63"/>
      <c r="D3" s="687" t="s">
        <v>325</v>
      </c>
      <c r="E3" s="687"/>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650" t="s">
        <v>327</v>
      </c>
      <c r="C6" s="650"/>
      <c r="D6" s="650"/>
      <c r="E6" s="650"/>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85">
        <f>'Finansiniai duomenys'!C8</f>
        <v>0</v>
      </c>
      <c r="D9" s="685"/>
      <c r="E9" s="685"/>
      <c r="F9" s="116"/>
      <c r="G9" s="116"/>
    </row>
    <row r="10" spans="1:7" x14ac:dyDescent="0.2">
      <c r="A10" s="116"/>
      <c r="B10" s="84" t="s">
        <v>9</v>
      </c>
      <c r="C10" s="642" t="str">
        <f>'Finansiniai duomenys'!C9</f>
        <v/>
      </c>
      <c r="D10" s="642"/>
      <c r="E10" s="642"/>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642" t="e">
        <f>'Finansiniai duomenys'!#REF!</f>
        <v>#REF!</v>
      </c>
      <c r="D14" s="642"/>
      <c r="E14" s="642"/>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642" t="str">
        <f>'Finansiniai duomenys'!C10</f>
        <v/>
      </c>
      <c r="D27" s="642"/>
      <c r="E27" s="642"/>
      <c r="F27" s="116"/>
      <c r="G27" s="116"/>
    </row>
    <row r="28" spans="1:9" x14ac:dyDescent="0.2">
      <c r="A28" s="116"/>
      <c r="B28" s="34" t="s">
        <v>16</v>
      </c>
      <c r="C28" s="642" t="e">
        <f>'Finansiniai duomenys'!#REF!</f>
        <v>#REF!</v>
      </c>
      <c r="D28" s="642"/>
      <c r="E28" s="642"/>
      <c r="F28" s="116"/>
      <c r="G28" s="116"/>
    </row>
    <row r="29" spans="1:9" x14ac:dyDescent="0.2">
      <c r="A29" s="116"/>
      <c r="B29" s="34" t="s">
        <v>20</v>
      </c>
      <c r="C29" s="642" t="e">
        <f>'Finansiniai duomenys'!#REF!</f>
        <v>#REF!</v>
      </c>
      <c r="D29" s="642"/>
      <c r="E29" s="642"/>
      <c r="F29" s="116"/>
      <c r="G29" s="116"/>
      <c r="H29" s="33" t="s">
        <v>26</v>
      </c>
      <c r="I29" s="33"/>
    </row>
    <row r="30" spans="1:9" x14ac:dyDescent="0.2">
      <c r="A30" s="116"/>
      <c r="B30" s="34"/>
      <c r="C30" s="642" t="e">
        <f>'Finansiniai duomenys'!#REF!</f>
        <v>#REF!</v>
      </c>
      <c r="D30" s="642"/>
      <c r="E30" s="642"/>
      <c r="F30" s="116"/>
      <c r="G30" s="116"/>
      <c r="H30" s="33" t="s">
        <v>30</v>
      </c>
      <c r="I30" s="33"/>
    </row>
    <row r="31" spans="1:9" x14ac:dyDescent="0.2">
      <c r="A31" s="116"/>
      <c r="B31" s="34" t="s">
        <v>25</v>
      </c>
      <c r="C31" s="642" t="e">
        <f>'Finansiniai duomenys'!#REF!</f>
        <v>#REF!</v>
      </c>
      <c r="D31" s="642"/>
      <c r="E31" s="642"/>
      <c r="F31" s="116"/>
      <c r="G31" s="116"/>
      <c r="H31" s="33" t="s">
        <v>33</v>
      </c>
      <c r="I31" s="33"/>
    </row>
    <row r="32" spans="1:9" x14ac:dyDescent="0.2">
      <c r="A32" s="116"/>
      <c r="B32" s="34" t="s">
        <v>29</v>
      </c>
      <c r="C32" s="684" t="e">
        <f>'Finansiniai duomenys'!#REF!</f>
        <v>#REF!</v>
      </c>
      <c r="D32" s="684"/>
      <c r="E32" s="684"/>
      <c r="F32" s="116"/>
      <c r="G32" s="116"/>
      <c r="H32" s="33" t="s">
        <v>329</v>
      </c>
      <c r="I32" s="33"/>
    </row>
    <row r="33" spans="1:9" x14ac:dyDescent="0.2">
      <c r="A33" s="116"/>
      <c r="B33" s="34"/>
      <c r="C33" s="34"/>
      <c r="D33" s="34"/>
      <c r="E33" s="34"/>
      <c r="F33" s="116"/>
      <c r="G33" s="116"/>
      <c r="H33" s="33" t="s">
        <v>42</v>
      </c>
      <c r="I33" s="33"/>
    </row>
    <row r="34" spans="1:9" x14ac:dyDescent="0.2">
      <c r="A34" s="116"/>
      <c r="B34" s="34"/>
      <c r="C34" s="646" t="s">
        <v>36</v>
      </c>
      <c r="D34" s="647"/>
      <c r="E34" s="647"/>
      <c r="F34" s="116"/>
      <c r="G34" s="116"/>
      <c r="H34" s="33" t="s">
        <v>46</v>
      </c>
      <c r="I34" s="33"/>
    </row>
    <row r="35" spans="1:9" x14ac:dyDescent="0.2">
      <c r="A35" s="116"/>
      <c r="B35" s="34" t="s">
        <v>40</v>
      </c>
      <c r="C35" s="633" t="s">
        <v>330</v>
      </c>
      <c r="D35" s="633"/>
      <c r="E35" s="67" t="s">
        <v>41</v>
      </c>
      <c r="F35" s="116"/>
      <c r="G35" s="116"/>
      <c r="H35" s="33" t="s">
        <v>50</v>
      </c>
      <c r="I35" s="33"/>
    </row>
    <row r="36" spans="1:9" x14ac:dyDescent="0.2">
      <c r="A36" s="116"/>
      <c r="B36" s="85" t="s">
        <v>45</v>
      </c>
      <c r="C36" s="688">
        <f>'Finansiniai duomenys'!C16</f>
        <v>0</v>
      </c>
      <c r="D36" s="689"/>
      <c r="E36" s="117">
        <f>'Finansiniai duomenys'!E16</f>
        <v>0</v>
      </c>
      <c r="F36" s="116"/>
      <c r="G36" s="116"/>
      <c r="H36" s="33" t="s">
        <v>54</v>
      </c>
      <c r="I36" s="33"/>
    </row>
    <row r="37" spans="1:9" x14ac:dyDescent="0.2">
      <c r="A37" s="116"/>
      <c r="B37" s="85" t="s">
        <v>49</v>
      </c>
      <c r="C37" s="688">
        <f>'Finansiniai duomenys'!C17</f>
        <v>0</v>
      </c>
      <c r="D37" s="689"/>
      <c r="E37" s="117">
        <f>'Finansiniai duomenys'!E17</f>
        <v>0</v>
      </c>
      <c r="F37" s="116"/>
      <c r="G37" s="116"/>
      <c r="H37" s="33" t="s">
        <v>57</v>
      </c>
      <c r="I37" s="33"/>
    </row>
    <row r="38" spans="1:9" x14ac:dyDescent="0.2">
      <c r="A38" s="116"/>
      <c r="B38" s="85" t="s">
        <v>53</v>
      </c>
      <c r="C38" s="688" t="e">
        <f>'Finansiniai duomenys'!#REF!</f>
        <v>#REF!</v>
      </c>
      <c r="D38" s="689"/>
      <c r="E38" s="117" t="e">
        <f>'Finansiniai duomenys'!#REF!</f>
        <v>#REF!</v>
      </c>
      <c r="F38" s="116"/>
      <c r="G38" s="116"/>
      <c r="H38" s="29" t="s">
        <v>60</v>
      </c>
      <c r="I38" s="33"/>
    </row>
    <row r="39" spans="1:9" x14ac:dyDescent="0.2">
      <c r="A39" s="116"/>
      <c r="B39" s="85" t="s">
        <v>56</v>
      </c>
      <c r="C39" s="688" t="e">
        <f>'Finansiniai duomenys'!#REF!</f>
        <v>#REF!</v>
      </c>
      <c r="D39" s="689"/>
      <c r="E39" s="117" t="e">
        <f>'Finansiniai duomenys'!#REF!</f>
        <v>#REF!</v>
      </c>
      <c r="F39" s="116"/>
      <c r="G39" s="116"/>
      <c r="H39" s="29" t="s">
        <v>62</v>
      </c>
    </row>
    <row r="40" spans="1:9" x14ac:dyDescent="0.2">
      <c r="A40" s="116"/>
      <c r="B40" s="85" t="s">
        <v>59</v>
      </c>
      <c r="C40" s="688" t="e">
        <f>'Finansiniai duomenys'!#REF!</f>
        <v>#REF!</v>
      </c>
      <c r="D40" s="689"/>
      <c r="E40" s="117" t="e">
        <f>'Finansiniai duomenys'!#REF!</f>
        <v>#REF!</v>
      </c>
      <c r="F40" s="116"/>
      <c r="G40" s="116"/>
    </row>
    <row r="41" spans="1:9" x14ac:dyDescent="0.2">
      <c r="A41" s="116"/>
      <c r="B41" s="85" t="s">
        <v>67</v>
      </c>
      <c r="C41" s="658" t="s">
        <v>68</v>
      </c>
      <c r="D41" s="659"/>
      <c r="E41" s="68" t="e">
        <f>100%-SUM(E36:E40)</f>
        <v>#REF!</v>
      </c>
      <c r="F41" s="116"/>
      <c r="G41" s="116"/>
    </row>
    <row r="42" spans="1:9" x14ac:dyDescent="0.2">
      <c r="A42" s="116"/>
      <c r="B42" s="85"/>
      <c r="C42" s="69"/>
      <c r="D42" s="69"/>
      <c r="E42" s="69"/>
      <c r="F42" s="116"/>
      <c r="G42" s="116"/>
    </row>
    <row r="43" spans="1:9" x14ac:dyDescent="0.2">
      <c r="A43" s="116"/>
      <c r="B43" s="69" t="s">
        <v>70</v>
      </c>
      <c r="C43" s="690">
        <f>'Finansiniai duomenys'!C23</f>
        <v>0</v>
      </c>
      <c r="D43" s="690"/>
      <c r="E43" s="690"/>
      <c r="F43" s="116"/>
      <c r="G43" s="116"/>
    </row>
    <row r="44" spans="1:9" ht="24" x14ac:dyDescent="0.2">
      <c r="A44" s="116"/>
      <c r="B44" s="86" t="s">
        <v>331</v>
      </c>
      <c r="C44" s="691">
        <f>'Finansiniai duomenys'!C24</f>
        <v>0</v>
      </c>
      <c r="D44" s="691"/>
      <c r="E44" s="691"/>
      <c r="F44" s="116"/>
      <c r="G44" s="116"/>
    </row>
    <row r="45" spans="1:9" x14ac:dyDescent="0.2">
      <c r="A45" s="116"/>
      <c r="B45" s="34"/>
      <c r="C45" s="69"/>
      <c r="D45" s="69"/>
      <c r="E45" s="69"/>
      <c r="F45" s="116"/>
      <c r="G45" s="116"/>
    </row>
    <row r="46" spans="1:9" ht="24" x14ac:dyDescent="0.2">
      <c r="A46" s="116"/>
      <c r="B46" s="87" t="s">
        <v>74</v>
      </c>
      <c r="C46" s="692" t="e">
        <f>'Finansiniai duomenys'!#REF!</f>
        <v>#REF!</v>
      </c>
      <c r="D46" s="692"/>
      <c r="E46" s="692"/>
      <c r="F46" s="116"/>
      <c r="G46" s="116"/>
    </row>
    <row r="47" spans="1:9" ht="41.25" customHeight="1" x14ac:dyDescent="0.2">
      <c r="A47" s="116"/>
      <c r="B47" s="87" t="s">
        <v>76</v>
      </c>
      <c r="C47" s="693" t="e">
        <f>'Finansiniai duomenys'!#REF!</f>
        <v>#REF!</v>
      </c>
      <c r="D47" s="693"/>
      <c r="E47" s="693"/>
      <c r="F47" s="116"/>
      <c r="G47" s="116"/>
    </row>
    <row r="48" spans="1:9" x14ac:dyDescent="0.2">
      <c r="A48" s="116"/>
      <c r="B48" s="34"/>
      <c r="C48" s="69"/>
      <c r="D48" s="69"/>
      <c r="E48" s="69"/>
      <c r="F48" s="116"/>
      <c r="G48" s="116"/>
    </row>
    <row r="49" spans="1:12" ht="24.6" customHeight="1" x14ac:dyDescent="0.2">
      <c r="A49" s="116"/>
      <c r="B49" s="34"/>
      <c r="C49" s="672" t="s">
        <v>79</v>
      </c>
      <c r="D49" s="672"/>
      <c r="E49" s="672"/>
      <c r="F49" s="116"/>
      <c r="G49" s="116"/>
      <c r="H49" s="35"/>
    </row>
    <row r="50" spans="1:12" s="35" customFormat="1" ht="12" customHeight="1" x14ac:dyDescent="0.2">
      <c r="A50" s="122"/>
      <c r="B50" s="133"/>
      <c r="C50" s="678"/>
      <c r="D50" s="678"/>
      <c r="E50" s="678"/>
      <c r="F50" s="122"/>
      <c r="G50" s="122"/>
      <c r="H50" s="29"/>
      <c r="K50" s="29"/>
      <c r="L50" s="29"/>
    </row>
    <row r="51" spans="1:12" ht="12" customHeight="1" x14ac:dyDescent="0.2">
      <c r="A51" s="116"/>
      <c r="B51" s="33"/>
      <c r="C51" s="664" t="s">
        <v>82</v>
      </c>
      <c r="D51" s="664"/>
      <c r="E51" s="664"/>
      <c r="F51" s="116"/>
      <c r="G51" s="116"/>
    </row>
    <row r="52" spans="1:12" x14ac:dyDescent="0.2">
      <c r="A52" s="116"/>
      <c r="B52" s="33"/>
      <c r="C52" s="666" t="s">
        <v>84</v>
      </c>
      <c r="D52" s="666"/>
      <c r="E52" s="666"/>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662"/>
      <c r="D139" s="662"/>
      <c r="E139" s="662"/>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668"/>
      <c r="D144" s="668"/>
      <c r="E144" s="668"/>
      <c r="F144" s="116"/>
      <c r="G144" s="116"/>
    </row>
    <row r="145" spans="1:7" x14ac:dyDescent="0.2">
      <c r="A145" s="116"/>
      <c r="B145" s="33" t="s">
        <v>227</v>
      </c>
      <c r="C145" s="670"/>
      <c r="D145" s="670"/>
      <c r="E145" s="670"/>
      <c r="F145" s="116"/>
      <c r="G145" s="116"/>
    </row>
    <row r="146" spans="1:7" ht="24" x14ac:dyDescent="0.2">
      <c r="A146" s="116"/>
      <c r="B146" s="114" t="s">
        <v>229</v>
      </c>
      <c r="C146" s="676"/>
      <c r="D146" s="676"/>
      <c r="E146" s="676"/>
      <c r="F146" s="116"/>
      <c r="G146" s="116"/>
    </row>
    <row r="147" spans="1:7" ht="30" customHeight="1" x14ac:dyDescent="0.2">
      <c r="A147" s="116"/>
      <c r="B147" s="115" t="s">
        <v>347</v>
      </c>
      <c r="C147" s="660"/>
      <c r="D147" s="660"/>
      <c r="E147" s="660"/>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145:E145"/>
    <mergeCell ref="C146:E146"/>
    <mergeCell ref="C147:E147"/>
    <mergeCell ref="C50:E50"/>
    <mergeCell ref="C51:E51"/>
    <mergeCell ref="C52:E52"/>
    <mergeCell ref="C139:E139"/>
    <mergeCell ref="C144:E144"/>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29:E29"/>
    <mergeCell ref="C30:E30"/>
    <mergeCell ref="C31:E31"/>
    <mergeCell ref="C32:E32"/>
    <mergeCell ref="C9:E9"/>
    <mergeCell ref="C10:E10"/>
    <mergeCell ref="C14:E14"/>
    <mergeCell ref="C27:E27"/>
    <mergeCell ref="C28:E28"/>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F380-8F43-49FA-AF47-E3ECC9A9B67A}">
  <sheetPr>
    <tabColor theme="0" tint="-0.34998626667073579"/>
    <pageSetUpPr fitToPage="1"/>
  </sheetPr>
  <dimension ref="A1:AF220"/>
  <sheetViews>
    <sheetView zoomScale="90" zoomScaleNormal="90" zoomScaleSheetLayoutView="50" workbookViewId="0">
      <selection activeCell="F47" sqref="F47:F58"/>
    </sheetView>
  </sheetViews>
  <sheetFormatPr defaultColWidth="0" defaultRowHeight="15" customHeight="1" zeroHeight="1" x14ac:dyDescent="0.25"/>
  <cols>
    <col min="1" max="1" width="2.85546875" style="485" customWidth="1"/>
    <col min="2" max="2" width="4.28515625" style="485" customWidth="1"/>
    <col min="3" max="3" width="35.28515625" style="485" customWidth="1"/>
    <col min="4" max="4" width="20.28515625" style="485" bestFit="1" customWidth="1"/>
    <col min="5" max="5" width="33.140625" style="485" customWidth="1"/>
    <col min="6" max="7" width="27.42578125" style="485" customWidth="1"/>
    <col min="8" max="9" width="27.5703125" style="485" customWidth="1"/>
    <col min="10" max="11" width="2.85546875" style="485" customWidth="1"/>
    <col min="12" max="12" width="16.28515625" style="485" customWidth="1"/>
    <col min="13" max="13" width="6.140625" style="485" customWidth="1"/>
    <col min="14" max="26" width="2.85546875" style="485" customWidth="1"/>
    <col min="27" max="27" width="9.42578125" style="485" customWidth="1"/>
    <col min="28" max="28" width="11.7109375" style="485" customWidth="1"/>
    <col min="29" max="29" width="2.85546875" hidden="1" customWidth="1"/>
    <col min="30" max="30" width="83" style="486" hidden="1" customWidth="1"/>
    <col min="31" max="31" width="17.28515625" hidden="1" customWidth="1"/>
    <col min="32" max="32" width="10" style="486" hidden="1" customWidth="1"/>
    <col min="33" max="16384" width="17.28515625" hidden="1"/>
  </cols>
  <sheetData>
    <row r="1" spans="1:32" x14ac:dyDescent="0.25">
      <c r="A1"/>
      <c r="B1" s="14"/>
      <c r="C1" s="14"/>
      <c r="D1" s="14"/>
      <c r="E1" s="14"/>
      <c r="F1" s="14"/>
      <c r="G1" s="14"/>
      <c r="H1" s="14"/>
      <c r="I1" s="14"/>
      <c r="J1"/>
    </row>
    <row r="2" spans="1:32" ht="17.25" customHeight="1" x14ac:dyDescent="0.3">
      <c r="A2" s="487"/>
      <c r="B2" s="488"/>
      <c r="C2" s="593" t="s">
        <v>722</v>
      </c>
      <c r="D2" s="533"/>
      <c r="E2" s="594"/>
      <c r="F2" s="488"/>
      <c r="G2" s="488"/>
      <c r="H2" s="695" t="s">
        <v>348</v>
      </c>
      <c r="I2" s="695"/>
      <c r="J2" s="487"/>
      <c r="K2" s="489"/>
      <c r="L2" s="489"/>
      <c r="M2" s="489"/>
      <c r="N2" s="489"/>
      <c r="O2" s="489"/>
      <c r="P2" s="489"/>
      <c r="Q2" s="489"/>
      <c r="R2" s="489"/>
      <c r="S2" s="489"/>
      <c r="T2" s="489"/>
      <c r="U2" s="489"/>
      <c r="V2" s="489"/>
      <c r="W2" s="489"/>
      <c r="X2" s="489"/>
      <c r="Y2" s="489"/>
      <c r="Z2" s="489"/>
      <c r="AA2" s="489"/>
      <c r="AB2" s="489"/>
      <c r="AC2" s="490"/>
    </row>
    <row r="3" spans="1:32" ht="17.25" x14ac:dyDescent="0.3">
      <c r="A3" s="487"/>
      <c r="B3" s="488"/>
      <c r="C3" s="593" t="s">
        <v>723</v>
      </c>
      <c r="D3" s="533"/>
      <c r="E3" s="594"/>
      <c r="F3" s="488"/>
      <c r="G3" s="488"/>
      <c r="H3" s="695"/>
      <c r="I3" s="695"/>
      <c r="J3" s="487"/>
      <c r="K3" s="489"/>
      <c r="L3" s="489"/>
      <c r="M3" s="489"/>
      <c r="N3" s="489"/>
      <c r="O3" s="489"/>
      <c r="P3" s="489"/>
      <c r="Q3" s="489"/>
      <c r="R3" s="489"/>
      <c r="S3" s="489"/>
      <c r="T3" s="489"/>
      <c r="U3" s="489"/>
      <c r="V3" s="489"/>
      <c r="W3" s="489"/>
      <c r="X3" s="489"/>
      <c r="Y3" s="489"/>
      <c r="Z3" s="489"/>
      <c r="AA3" s="489"/>
      <c r="AB3" s="489"/>
      <c r="AC3" s="490"/>
      <c r="AD3" s="334" t="s">
        <v>0</v>
      </c>
      <c r="AE3" t="s">
        <v>1</v>
      </c>
      <c r="AF3" s="335">
        <v>253255950</v>
      </c>
    </row>
    <row r="4" spans="1:32" ht="17.25" x14ac:dyDescent="0.3">
      <c r="A4" s="487"/>
      <c r="B4" s="488"/>
      <c r="C4" s="593" t="s">
        <v>724</v>
      </c>
      <c r="D4" s="533"/>
      <c r="E4" s="594"/>
      <c r="F4" s="488"/>
      <c r="G4" s="488"/>
      <c r="H4" s="696" t="s">
        <v>326</v>
      </c>
      <c r="I4" s="696"/>
      <c r="J4" s="487"/>
      <c r="K4" s="489"/>
      <c r="L4" s="489"/>
      <c r="M4" s="489"/>
      <c r="N4" s="489"/>
      <c r="O4" s="489"/>
      <c r="P4" s="489"/>
      <c r="Q4" s="489"/>
      <c r="R4" s="489"/>
      <c r="S4" s="489"/>
      <c r="T4" s="489"/>
      <c r="U4" s="489"/>
      <c r="V4" s="489"/>
      <c r="W4" s="489"/>
      <c r="X4" s="489"/>
      <c r="Y4" s="489"/>
      <c r="Z4" s="489"/>
      <c r="AA4" s="489"/>
      <c r="AB4" s="489"/>
      <c r="AC4" s="490"/>
      <c r="AD4" s="334" t="s">
        <v>2</v>
      </c>
      <c r="AE4" t="s">
        <v>1</v>
      </c>
      <c r="AF4" s="335">
        <v>152903578</v>
      </c>
    </row>
    <row r="5" spans="1:32" ht="17.25" x14ac:dyDescent="0.3">
      <c r="A5" s="487"/>
      <c r="B5" s="697" t="s">
        <v>591</v>
      </c>
      <c r="C5" s="697"/>
      <c r="D5" s="697"/>
      <c r="E5" s="697"/>
      <c r="F5" s="697"/>
      <c r="G5" s="697"/>
      <c r="H5" s="697"/>
      <c r="I5" s="697"/>
      <c r="J5" s="487"/>
      <c r="K5" s="489"/>
      <c r="L5" s="489"/>
      <c r="M5" s="489"/>
      <c r="N5" s="489"/>
      <c r="O5" s="489"/>
      <c r="P5" s="489"/>
      <c r="Q5" s="489"/>
      <c r="R5" s="489"/>
      <c r="S5" s="489"/>
      <c r="T5" s="489"/>
      <c r="U5" s="489"/>
      <c r="V5" s="489"/>
      <c r="W5" s="489"/>
      <c r="X5" s="489"/>
      <c r="Y5" s="489"/>
      <c r="Z5" s="489"/>
      <c r="AA5" s="489"/>
      <c r="AB5" s="489"/>
      <c r="AC5" s="490"/>
      <c r="AD5" s="334" t="s">
        <v>3</v>
      </c>
      <c r="AE5" t="s">
        <v>1</v>
      </c>
      <c r="AF5" s="335">
        <v>152968145</v>
      </c>
    </row>
    <row r="6" spans="1:32" x14ac:dyDescent="0.25">
      <c r="A6" s="487"/>
      <c r="B6" s="14"/>
      <c r="C6" s="14"/>
      <c r="D6" s="14"/>
      <c r="E6" s="14"/>
      <c r="F6" s="14"/>
      <c r="G6" s="14"/>
      <c r="H6" s="14"/>
      <c r="I6" s="14"/>
      <c r="J6" s="487"/>
      <c r="K6" s="489"/>
      <c r="L6" s="489"/>
      <c r="M6" s="489"/>
      <c r="N6" s="489"/>
      <c r="O6" s="489"/>
      <c r="P6" s="489"/>
      <c r="Q6" s="489"/>
      <c r="R6" s="489"/>
      <c r="S6" s="489"/>
      <c r="T6" s="489"/>
      <c r="U6" s="489"/>
      <c r="V6" s="489"/>
      <c r="W6" s="489"/>
      <c r="X6" s="489"/>
      <c r="Y6" s="489"/>
      <c r="Z6" s="489"/>
      <c r="AA6" s="489"/>
      <c r="AB6" s="489"/>
      <c r="AC6" s="490"/>
      <c r="AD6" s="334" t="s">
        <v>4</v>
      </c>
      <c r="AE6" t="s">
        <v>1</v>
      </c>
      <c r="AF6" s="335">
        <v>149566841</v>
      </c>
    </row>
    <row r="7" spans="1:32" ht="100.15" customHeight="1" x14ac:dyDescent="0.25">
      <c r="A7" s="487"/>
      <c r="B7" s="698" t="s">
        <v>592</v>
      </c>
      <c r="C7" s="698"/>
      <c r="D7" s="698"/>
      <c r="E7" s="698"/>
      <c r="F7" s="698"/>
      <c r="G7" s="698"/>
      <c r="H7" s="698"/>
      <c r="I7" s="698"/>
      <c r="J7" s="492"/>
      <c r="K7" s="493"/>
      <c r="L7" s="493"/>
      <c r="M7" s="493"/>
      <c r="N7" s="493"/>
      <c r="O7" s="493"/>
      <c r="P7" s="493"/>
      <c r="Q7" s="493"/>
      <c r="R7" s="493"/>
      <c r="S7" s="493"/>
      <c r="T7" s="493"/>
      <c r="U7" s="493"/>
      <c r="V7" s="493"/>
      <c r="W7" s="493"/>
      <c r="X7" s="493"/>
      <c r="Y7" s="493"/>
      <c r="Z7" s="493"/>
      <c r="AA7" s="493"/>
      <c r="AB7" s="493"/>
      <c r="AC7" s="490"/>
      <c r="AD7" s="338" t="s">
        <v>6</v>
      </c>
      <c r="AE7" t="s">
        <v>1</v>
      </c>
      <c r="AF7" s="338">
        <v>149947714</v>
      </c>
    </row>
    <row r="8" spans="1:32" x14ac:dyDescent="0.25">
      <c r="A8" s="487"/>
      <c r="B8" s="492"/>
      <c r="C8" s="492"/>
      <c r="D8" s="492"/>
      <c r="E8" s="492"/>
      <c r="F8" s="492"/>
      <c r="G8" s="492"/>
      <c r="H8" s="492"/>
      <c r="I8" s="492"/>
      <c r="J8" s="492"/>
      <c r="K8" s="493"/>
      <c r="L8" s="493"/>
      <c r="M8" s="493"/>
      <c r="N8" s="493"/>
      <c r="O8" s="493"/>
      <c r="P8" s="493"/>
      <c r="Q8" s="493"/>
      <c r="R8" s="493"/>
      <c r="S8" s="493"/>
      <c r="T8" s="493"/>
      <c r="U8" s="493"/>
      <c r="V8" s="493"/>
      <c r="W8" s="493"/>
      <c r="X8" s="493"/>
      <c r="Y8" s="493"/>
      <c r="Z8" s="493"/>
      <c r="AA8" s="493"/>
      <c r="AB8" s="493"/>
      <c r="AC8" s="490"/>
      <c r="AD8" s="334" t="s">
        <v>8</v>
      </c>
      <c r="AE8" t="s">
        <v>1</v>
      </c>
      <c r="AF8" s="335">
        <v>149951417</v>
      </c>
    </row>
    <row r="9" spans="1:32" x14ac:dyDescent="0.25">
      <c r="A9" s="487"/>
      <c r="B9" s="492"/>
      <c r="C9" s="492"/>
      <c r="D9" s="492"/>
      <c r="E9" s="492"/>
      <c r="F9" s="492"/>
      <c r="G9" s="492"/>
      <c r="H9" s="492"/>
      <c r="I9" s="492"/>
      <c r="J9" s="492"/>
      <c r="K9" s="493"/>
      <c r="L9" s="493"/>
      <c r="M9" s="493"/>
      <c r="N9" s="493"/>
      <c r="O9" s="493"/>
      <c r="P9" s="493"/>
      <c r="Q9" s="493"/>
      <c r="R9" s="493"/>
      <c r="S9" s="493"/>
      <c r="T9" s="493"/>
      <c r="U9" s="493"/>
      <c r="V9" s="493"/>
      <c r="W9" s="493"/>
      <c r="X9" s="493"/>
      <c r="Y9" s="493"/>
      <c r="Z9" s="493"/>
      <c r="AA9" s="493"/>
      <c r="AB9" s="493"/>
      <c r="AC9" s="490"/>
      <c r="AD9" s="338" t="s">
        <v>12</v>
      </c>
      <c r="AE9" t="s">
        <v>1</v>
      </c>
      <c r="AF9" s="338">
        <v>250135860</v>
      </c>
    </row>
    <row r="10" spans="1:32" x14ac:dyDescent="0.25">
      <c r="A10" s="487"/>
      <c r="B10" s="494"/>
      <c r="C10" s="487"/>
      <c r="D10" s="487"/>
      <c r="E10" s="487"/>
      <c r="F10" s="487"/>
      <c r="G10" s="487"/>
      <c r="H10" s="487"/>
      <c r="I10" s="487"/>
      <c r="J10" s="487"/>
      <c r="K10" s="489"/>
      <c r="L10" s="489"/>
      <c r="M10" s="489"/>
      <c r="N10" s="489"/>
      <c r="O10" s="489"/>
      <c r="P10" s="489"/>
      <c r="Q10" s="489"/>
      <c r="R10" s="489"/>
      <c r="S10" s="489"/>
      <c r="T10" s="489"/>
      <c r="U10" s="489"/>
      <c r="V10" s="489"/>
      <c r="W10" s="489"/>
      <c r="X10" s="489"/>
      <c r="Y10" s="489"/>
      <c r="Z10" s="489"/>
      <c r="AA10" s="489"/>
      <c r="AB10" s="489"/>
      <c r="AC10" s="490"/>
      <c r="AD10" s="334" t="s">
        <v>15</v>
      </c>
      <c r="AE10" t="s">
        <v>17</v>
      </c>
      <c r="AF10" s="335">
        <v>153720195</v>
      </c>
    </row>
    <row r="11" spans="1:32" x14ac:dyDescent="0.25">
      <c r="A11" s="487"/>
      <c r="B11" s="495" t="s">
        <v>7</v>
      </c>
      <c r="C11" s="487"/>
      <c r="D11" s="487"/>
      <c r="E11" s="487"/>
      <c r="F11" s="699"/>
      <c r="G11" s="699"/>
      <c r="H11" s="699"/>
      <c r="I11" s="699"/>
      <c r="J11" s="487"/>
      <c r="K11" s="489"/>
      <c r="L11" s="489"/>
      <c r="M11" s="489"/>
      <c r="N11" s="489"/>
      <c r="O11" s="489"/>
      <c r="P11" s="489"/>
      <c r="Q11" s="489"/>
      <c r="R11" s="489"/>
      <c r="S11" s="489"/>
      <c r="T11" s="489"/>
      <c r="U11" s="489"/>
      <c r="V11" s="489"/>
      <c r="W11" s="489"/>
      <c r="X11" s="489"/>
      <c r="Y11" s="489"/>
      <c r="Z11" s="489"/>
      <c r="AA11" s="489"/>
      <c r="AB11" s="489"/>
      <c r="AC11" s="490"/>
      <c r="AD11" s="334" t="s">
        <v>19</v>
      </c>
      <c r="AE11" t="s">
        <v>1</v>
      </c>
      <c r="AF11" s="335">
        <v>154138664</v>
      </c>
    </row>
    <row r="12" spans="1:32" x14ac:dyDescent="0.25">
      <c r="A12" s="487"/>
      <c r="B12" s="495" t="s">
        <v>367</v>
      </c>
      <c r="C12" s="487"/>
      <c r="D12" s="487"/>
      <c r="E12" s="487"/>
      <c r="F12" s="694" t="str">
        <f>IF(ISBLANK(F11)," ",VLOOKUP(F11, AD3:AE220, 2, FALSE))</f>
        <v xml:space="preserve"> </v>
      </c>
      <c r="G12" s="694"/>
      <c r="H12" s="694"/>
      <c r="I12" s="694"/>
      <c r="J12" s="487"/>
      <c r="K12" s="489"/>
      <c r="L12" s="489"/>
      <c r="M12" s="489"/>
      <c r="N12" s="489"/>
      <c r="O12" s="489"/>
      <c r="P12" s="489"/>
      <c r="Q12" s="489"/>
      <c r="R12" s="489"/>
      <c r="S12" s="489"/>
      <c r="T12" s="489"/>
      <c r="U12" s="489"/>
      <c r="V12" s="489"/>
      <c r="W12" s="489"/>
      <c r="X12" s="489"/>
      <c r="Y12" s="489"/>
      <c r="Z12" s="489"/>
      <c r="AA12" s="489"/>
      <c r="AB12" s="489"/>
      <c r="AC12" s="490"/>
      <c r="AD12" s="334" t="s">
        <v>22</v>
      </c>
      <c r="AE12" t="s">
        <v>1</v>
      </c>
      <c r="AF12" s="335">
        <v>154111083</v>
      </c>
    </row>
    <row r="13" spans="1:32" x14ac:dyDescent="0.25">
      <c r="A13" s="487"/>
      <c r="B13" s="495" t="s">
        <v>13</v>
      </c>
      <c r="C13" s="487"/>
      <c r="D13" s="487"/>
      <c r="E13" s="487"/>
      <c r="F13" s="694" t="str">
        <f>IF(ISBLANK(F11)," ",VLOOKUP(F11,AD3:AF220,3,FALSE))</f>
        <v xml:space="preserve"> </v>
      </c>
      <c r="G13" s="694"/>
      <c r="H13" s="694"/>
      <c r="I13" s="694"/>
      <c r="J13" s="487"/>
      <c r="K13" s="489"/>
      <c r="L13" s="489"/>
      <c r="M13" s="489"/>
      <c r="N13" s="489"/>
      <c r="O13" s="489"/>
      <c r="P13" s="489"/>
      <c r="Q13" s="489"/>
      <c r="R13" s="489"/>
      <c r="S13" s="489"/>
      <c r="T13" s="489"/>
      <c r="U13" s="489"/>
      <c r="V13" s="489"/>
      <c r="W13" s="489"/>
      <c r="X13" s="489"/>
      <c r="Y13" s="489"/>
      <c r="Z13" s="489"/>
      <c r="AA13" s="489"/>
      <c r="AB13" s="489"/>
      <c r="AC13" s="490"/>
      <c r="AD13" s="334" t="s">
        <v>24</v>
      </c>
      <c r="AE13" t="s">
        <v>1</v>
      </c>
      <c r="AF13" s="335">
        <v>154112751</v>
      </c>
    </row>
    <row r="14" spans="1:32" x14ac:dyDescent="0.25">
      <c r="A14" s="487"/>
      <c r="B14" s="495"/>
      <c r="C14" s="487"/>
      <c r="D14" s="487"/>
      <c r="E14" s="487"/>
      <c r="F14" s="487"/>
      <c r="G14" s="487"/>
      <c r="H14" s="487"/>
      <c r="I14" s="487"/>
      <c r="J14" s="487"/>
      <c r="K14" s="489"/>
      <c r="L14" s="489"/>
      <c r="M14" s="489"/>
      <c r="N14" s="489"/>
      <c r="O14" s="489"/>
      <c r="P14" s="489"/>
      <c r="Q14" s="489"/>
      <c r="R14" s="489"/>
      <c r="S14" s="489"/>
      <c r="T14" s="489"/>
      <c r="U14" s="489"/>
      <c r="V14" s="489"/>
      <c r="W14" s="489"/>
      <c r="X14" s="489"/>
      <c r="Y14" s="489"/>
      <c r="Z14" s="489"/>
      <c r="AA14" s="489"/>
      <c r="AB14" s="489"/>
      <c r="AC14" s="490"/>
      <c r="AD14" s="334" t="s">
        <v>28</v>
      </c>
      <c r="AE14" t="s">
        <v>1</v>
      </c>
      <c r="AF14" s="335">
        <v>152812840</v>
      </c>
    </row>
    <row r="15" spans="1:32" x14ac:dyDescent="0.25">
      <c r="A15" s="487"/>
      <c r="B15" s="495"/>
      <c r="C15" s="487"/>
      <c r="D15" s="487"/>
      <c r="E15" s="487"/>
      <c r="F15" s="487"/>
      <c r="G15" s="487"/>
      <c r="H15" s="487"/>
      <c r="I15" s="487"/>
      <c r="J15" s="487"/>
      <c r="K15" s="489"/>
      <c r="L15" s="489"/>
      <c r="M15" s="489"/>
      <c r="N15" s="489"/>
      <c r="O15" s="489"/>
      <c r="P15" s="489"/>
      <c r="Q15" s="489"/>
      <c r="R15" s="489"/>
      <c r="S15" s="489"/>
      <c r="T15" s="489"/>
      <c r="U15" s="489"/>
      <c r="V15" s="489"/>
      <c r="W15" s="489"/>
      <c r="X15" s="489"/>
      <c r="Y15" s="489"/>
      <c r="Z15" s="489"/>
      <c r="AA15" s="489"/>
      <c r="AB15" s="489"/>
      <c r="AC15" s="490"/>
      <c r="AD15" s="334" t="s">
        <v>32</v>
      </c>
      <c r="AE15" t="s">
        <v>1</v>
      </c>
      <c r="AF15" s="335">
        <v>152840633</v>
      </c>
    </row>
    <row r="16" spans="1:32" x14ac:dyDescent="0.25">
      <c r="A16" s="487"/>
      <c r="B16" s="487" t="s">
        <v>725</v>
      </c>
      <c r="C16" s="14"/>
      <c r="D16" s="487"/>
      <c r="E16" s="487"/>
      <c r="F16" s="487"/>
      <c r="G16" s="487"/>
      <c r="H16" s="487"/>
      <c r="I16" s="487"/>
      <c r="J16" s="487"/>
      <c r="K16" s="489"/>
      <c r="L16" s="489"/>
      <c r="M16" s="489"/>
      <c r="N16" s="489"/>
      <c r="O16" s="489"/>
      <c r="P16" s="489"/>
      <c r="Q16" s="489"/>
      <c r="R16" s="489"/>
      <c r="S16" s="489"/>
      <c r="T16" s="489"/>
      <c r="U16" s="489"/>
      <c r="V16" s="489"/>
      <c r="W16" s="489"/>
      <c r="X16" s="489"/>
      <c r="Y16" s="489"/>
      <c r="Z16" s="489"/>
      <c r="AA16" s="489"/>
      <c r="AB16" s="489"/>
      <c r="AC16" s="490"/>
      <c r="AD16" s="334" t="s">
        <v>35</v>
      </c>
      <c r="AE16" t="s">
        <v>10</v>
      </c>
      <c r="AF16" s="335">
        <v>152814478</v>
      </c>
    </row>
    <row r="17" spans="1:32" x14ac:dyDescent="0.25">
      <c r="A17" s="487"/>
      <c r="B17" s="495" t="s">
        <v>593</v>
      </c>
      <c r="C17" s="487"/>
      <c r="D17" s="487"/>
      <c r="E17" s="487"/>
      <c r="F17" s="700"/>
      <c r="G17" s="700"/>
      <c r="H17" s="700"/>
      <c r="I17" s="700"/>
      <c r="J17" s="487"/>
      <c r="K17" s="489"/>
      <c r="L17" s="489"/>
      <c r="M17" s="489"/>
      <c r="N17" s="489"/>
      <c r="O17" s="489"/>
      <c r="P17" s="489"/>
      <c r="Q17" s="489"/>
      <c r="R17" s="489"/>
      <c r="S17" s="489"/>
      <c r="T17" s="489"/>
      <c r="U17" s="489"/>
      <c r="V17" s="489"/>
      <c r="W17" s="489"/>
      <c r="X17" s="489"/>
      <c r="Y17" s="489"/>
      <c r="Z17" s="489"/>
      <c r="AA17" s="489"/>
      <c r="AB17" s="489"/>
      <c r="AC17" s="490"/>
      <c r="AD17" s="334" t="s">
        <v>39</v>
      </c>
      <c r="AE17" t="s">
        <v>17</v>
      </c>
      <c r="AF17" s="335">
        <v>154724428</v>
      </c>
    </row>
    <row r="18" spans="1:32" x14ac:dyDescent="0.25">
      <c r="A18" s="487"/>
      <c r="B18" s="495" t="s">
        <v>594</v>
      </c>
      <c r="C18" s="487"/>
      <c r="D18" s="487"/>
      <c r="E18" s="487"/>
      <c r="F18" s="701"/>
      <c r="G18" s="701"/>
      <c r="H18" s="701"/>
      <c r="I18" s="701"/>
      <c r="J18" s="487"/>
      <c r="K18" s="489"/>
      <c r="L18" s="489"/>
      <c r="M18" s="489"/>
      <c r="N18" s="489"/>
      <c r="O18" s="489"/>
      <c r="P18" s="489"/>
      <c r="Q18" s="489"/>
      <c r="R18" s="489"/>
      <c r="S18" s="489"/>
      <c r="T18" s="489"/>
      <c r="U18" s="489"/>
      <c r="V18" s="489"/>
      <c r="W18" s="489"/>
      <c r="X18" s="489"/>
      <c r="Y18" s="489"/>
      <c r="Z18" s="489"/>
      <c r="AA18" s="489"/>
      <c r="AB18" s="489"/>
      <c r="AC18" s="490"/>
      <c r="AD18" s="334" t="s">
        <v>44</v>
      </c>
      <c r="AE18" t="s">
        <v>1</v>
      </c>
      <c r="AF18" s="335">
        <v>154742789</v>
      </c>
    </row>
    <row r="19" spans="1:32" x14ac:dyDescent="0.25">
      <c r="A19" s="487"/>
      <c r="B19" s="495" t="s">
        <v>595</v>
      </c>
      <c r="C19" s="487"/>
      <c r="D19" s="487"/>
      <c r="E19" s="487"/>
      <c r="F19" s="701"/>
      <c r="G19" s="701"/>
      <c r="H19" s="701"/>
      <c r="I19" s="701"/>
      <c r="J19" s="487"/>
      <c r="K19" s="489"/>
      <c r="L19" s="489"/>
      <c r="M19" s="489"/>
      <c r="N19" s="489"/>
      <c r="O19" s="489"/>
      <c r="P19" s="489"/>
      <c r="Q19" s="489"/>
      <c r="R19" s="489"/>
      <c r="S19" s="489"/>
      <c r="T19" s="489"/>
      <c r="U19" s="489"/>
      <c r="V19" s="489"/>
      <c r="W19" s="489"/>
      <c r="X19" s="489"/>
      <c r="Y19" s="489"/>
      <c r="Z19" s="489"/>
      <c r="AA19" s="489"/>
      <c r="AB19" s="489"/>
      <c r="AC19" s="490"/>
      <c r="AD19" s="334" t="s">
        <v>48</v>
      </c>
      <c r="AE19" t="s">
        <v>1</v>
      </c>
      <c r="AF19" s="335">
        <v>154866655</v>
      </c>
    </row>
    <row r="20" spans="1:32" x14ac:dyDescent="0.25">
      <c r="A20" s="487"/>
      <c r="B20" s="495"/>
      <c r="C20" s="487"/>
      <c r="D20" s="487"/>
      <c r="E20" s="487"/>
      <c r="F20" s="496"/>
      <c r="G20" s="496"/>
      <c r="H20" s="496"/>
      <c r="I20" s="496"/>
      <c r="J20" s="487"/>
      <c r="K20" s="489"/>
      <c r="L20" s="489"/>
      <c r="M20" s="489"/>
      <c r="N20" s="489"/>
      <c r="O20" s="489"/>
      <c r="P20" s="489"/>
      <c r="Q20" s="489"/>
      <c r="R20" s="489"/>
      <c r="S20" s="489"/>
      <c r="T20" s="489"/>
      <c r="U20" s="489"/>
      <c r="V20" s="489"/>
      <c r="W20" s="489"/>
      <c r="X20" s="489"/>
      <c r="Y20" s="489"/>
      <c r="Z20" s="489"/>
      <c r="AA20" s="489"/>
      <c r="AB20" s="489"/>
      <c r="AC20" s="490"/>
      <c r="AD20" s="334" t="s">
        <v>52</v>
      </c>
      <c r="AE20" t="s">
        <v>1</v>
      </c>
      <c r="AF20" s="335">
        <v>154850665</v>
      </c>
    </row>
    <row r="21" spans="1:32" ht="72.75" customHeight="1" x14ac:dyDescent="0.25">
      <c r="A21" s="487"/>
      <c r="B21" s="702" t="s">
        <v>596</v>
      </c>
      <c r="C21" s="702"/>
      <c r="D21" s="702"/>
      <c r="E21" s="702"/>
      <c r="F21" s="703"/>
      <c r="G21" s="703"/>
      <c r="H21" s="703"/>
      <c r="I21" s="703"/>
      <c r="J21" s="487"/>
      <c r="K21" s="489"/>
      <c r="L21" s="704" t="s">
        <v>597</v>
      </c>
      <c r="M21" s="704"/>
      <c r="N21" s="704"/>
      <c r="O21" s="704"/>
      <c r="P21" s="704"/>
      <c r="Q21" s="704"/>
      <c r="R21" s="704"/>
      <c r="S21" s="704"/>
      <c r="T21" s="704"/>
      <c r="U21" s="704"/>
      <c r="V21" s="704"/>
      <c r="W21" s="704"/>
      <c r="X21" s="704"/>
      <c r="Y21" s="704"/>
      <c r="Z21" s="704"/>
      <c r="AA21" s="704"/>
      <c r="AB21" s="489"/>
      <c r="AC21" s="490"/>
      <c r="AD21" s="334" t="s">
        <v>55</v>
      </c>
      <c r="AE21" t="s">
        <v>10</v>
      </c>
      <c r="AF21" s="335">
        <v>152003098</v>
      </c>
    </row>
    <row r="22" spans="1:32" x14ac:dyDescent="0.25">
      <c r="A22" s="487"/>
      <c r="B22" s="497"/>
      <c r="C22" s="497"/>
      <c r="D22" s="497"/>
      <c r="E22" s="497"/>
      <c r="F22" s="498"/>
      <c r="G22" s="498"/>
      <c r="H22" s="498"/>
      <c r="I22" s="498"/>
      <c r="J22" s="487"/>
      <c r="K22" s="489"/>
      <c r="L22" s="489"/>
      <c r="M22" s="489"/>
      <c r="N22" s="489"/>
      <c r="O22" s="489"/>
      <c r="P22" s="489"/>
      <c r="Q22" s="489"/>
      <c r="R22" s="489"/>
      <c r="S22" s="489"/>
      <c r="T22" s="489"/>
      <c r="U22" s="489"/>
      <c r="V22" s="489"/>
      <c r="W22" s="489"/>
      <c r="X22" s="489"/>
      <c r="Y22" s="489"/>
      <c r="Z22" s="489"/>
      <c r="AA22" s="489"/>
      <c r="AB22" s="489"/>
      <c r="AC22" s="490"/>
      <c r="AD22" s="334" t="s">
        <v>58</v>
      </c>
      <c r="AE22" t="s">
        <v>1</v>
      </c>
      <c r="AF22" s="335">
        <v>301500997</v>
      </c>
    </row>
    <row r="23" spans="1:32" x14ac:dyDescent="0.25">
      <c r="A23" s="487"/>
      <c r="B23" s="495" t="s">
        <v>598</v>
      </c>
      <c r="C23" s="499"/>
      <c r="D23" s="499"/>
      <c r="E23" s="487"/>
      <c r="F23" s="703"/>
      <c r="G23" s="703"/>
      <c r="H23" s="703"/>
      <c r="I23" s="703"/>
      <c r="J23" s="487"/>
      <c r="K23" s="489"/>
      <c r="L23" s="489"/>
      <c r="M23" s="489"/>
      <c r="N23" s="489"/>
      <c r="O23" s="489"/>
      <c r="P23" s="489"/>
      <c r="Q23" s="489"/>
      <c r="R23" s="489"/>
      <c r="S23" s="489"/>
      <c r="T23" s="489"/>
      <c r="U23" s="489"/>
      <c r="V23" s="489"/>
      <c r="W23" s="489"/>
      <c r="X23" s="489"/>
      <c r="Y23" s="489"/>
      <c r="Z23" s="489"/>
      <c r="AA23" s="489"/>
      <c r="AB23" s="489"/>
      <c r="AC23" s="490"/>
      <c r="AD23" s="334" t="s">
        <v>61</v>
      </c>
      <c r="AE23" t="s">
        <v>1</v>
      </c>
      <c r="AF23" s="335">
        <v>300076944</v>
      </c>
    </row>
    <row r="24" spans="1:32" x14ac:dyDescent="0.25">
      <c r="A24" s="487"/>
      <c r="B24" s="500" t="s">
        <v>599</v>
      </c>
      <c r="C24" s="501"/>
      <c r="D24" s="487"/>
      <c r="E24" s="487"/>
      <c r="F24" s="705"/>
      <c r="G24" s="706"/>
      <c r="H24" s="706"/>
      <c r="I24" s="706"/>
      <c r="J24" s="487"/>
      <c r="K24" s="489"/>
      <c r="L24" s="502" t="s">
        <v>600</v>
      </c>
      <c r="M24" s="489"/>
      <c r="N24" s="489"/>
      <c r="O24" s="489"/>
      <c r="P24" s="489"/>
      <c r="Q24" s="489"/>
      <c r="R24" s="489"/>
      <c r="S24" s="489"/>
      <c r="T24" s="489"/>
      <c r="U24" s="489"/>
      <c r="V24" s="489"/>
      <c r="W24" s="489"/>
      <c r="X24" s="489"/>
      <c r="Y24" s="489"/>
      <c r="Z24" s="489"/>
      <c r="AA24" s="489"/>
      <c r="AB24" s="489"/>
      <c r="AC24" s="490"/>
      <c r="AD24" s="334" t="s">
        <v>63</v>
      </c>
      <c r="AE24" t="s">
        <v>1</v>
      </c>
      <c r="AF24" s="335">
        <v>152007157</v>
      </c>
    </row>
    <row r="25" spans="1:32" x14ac:dyDescent="0.25">
      <c r="A25" s="487"/>
      <c r="B25" s="500" t="s">
        <v>601</v>
      </c>
      <c r="C25" s="501"/>
      <c r="D25" s="487"/>
      <c r="E25" s="487"/>
      <c r="F25" s="705"/>
      <c r="G25" s="706"/>
      <c r="H25" s="706"/>
      <c r="I25" s="706"/>
      <c r="J25" s="487"/>
      <c r="K25" s="489"/>
      <c r="L25" s="502"/>
      <c r="M25" s="489"/>
      <c r="N25" s="489"/>
      <c r="O25" s="489"/>
      <c r="P25" s="489"/>
      <c r="Q25" s="489"/>
      <c r="R25" s="489"/>
      <c r="S25" s="489"/>
      <c r="T25" s="489"/>
      <c r="U25" s="489"/>
      <c r="V25" s="489"/>
      <c r="W25" s="489"/>
      <c r="X25" s="489"/>
      <c r="Y25" s="489"/>
      <c r="Z25" s="489"/>
      <c r="AA25" s="489"/>
      <c r="AB25" s="489"/>
      <c r="AC25" s="490"/>
      <c r="AD25" s="334" t="s">
        <v>64</v>
      </c>
      <c r="AE25" t="s">
        <v>1</v>
      </c>
      <c r="AF25" s="335">
        <v>305802733</v>
      </c>
    </row>
    <row r="26" spans="1:32" ht="90" customHeight="1" x14ac:dyDescent="0.25">
      <c r="A26" s="487"/>
      <c r="B26" s="500" t="s">
        <v>602</v>
      </c>
      <c r="C26" s="501"/>
      <c r="D26" s="487"/>
      <c r="E26" s="487"/>
      <c r="F26" s="707"/>
      <c r="G26" s="708"/>
      <c r="H26" s="708"/>
      <c r="I26" s="708"/>
      <c r="J26" s="487"/>
      <c r="K26" s="489"/>
      <c r="L26" s="702" t="s">
        <v>726</v>
      </c>
      <c r="M26" s="702"/>
      <c r="N26" s="702"/>
      <c r="O26" s="702"/>
      <c r="P26" s="702"/>
      <c r="Q26" s="702"/>
      <c r="R26" s="702"/>
      <c r="S26" s="702"/>
      <c r="T26" s="702"/>
      <c r="U26" s="702"/>
      <c r="V26" s="702"/>
      <c r="W26" s="702"/>
      <c r="X26" s="702"/>
      <c r="Y26" s="702"/>
      <c r="Z26" s="702"/>
      <c r="AA26" s="702"/>
      <c r="AB26" s="503"/>
      <c r="AC26" s="490"/>
      <c r="AD26" s="334" t="s">
        <v>65</v>
      </c>
      <c r="AE26" t="s">
        <v>1</v>
      </c>
      <c r="AF26" s="335">
        <v>181613656</v>
      </c>
    </row>
    <row r="27" spans="1:32" x14ac:dyDescent="0.25">
      <c r="A27" s="487"/>
      <c r="B27" s="500" t="s">
        <v>603</v>
      </c>
      <c r="C27" s="501"/>
      <c r="D27" s="487"/>
      <c r="E27" s="487"/>
      <c r="F27" s="703"/>
      <c r="G27" s="703"/>
      <c r="H27" s="703"/>
      <c r="I27" s="703"/>
      <c r="J27" s="487"/>
      <c r="K27" s="489"/>
      <c r="L27" s="489"/>
      <c r="M27" s="489"/>
      <c r="N27" s="489"/>
      <c r="O27" s="489"/>
      <c r="P27" s="489"/>
      <c r="Q27" s="489"/>
      <c r="R27" s="489"/>
      <c r="S27" s="489"/>
      <c r="T27" s="489"/>
      <c r="U27" s="489"/>
      <c r="V27" s="489"/>
      <c r="W27" s="489"/>
      <c r="X27" s="489"/>
      <c r="Y27" s="489"/>
      <c r="Z27" s="489"/>
      <c r="AA27" s="489"/>
      <c r="AB27" s="489"/>
      <c r="AC27" s="490"/>
      <c r="AD27" s="334"/>
      <c r="AF27" s="335"/>
    </row>
    <row r="28" spans="1:32" x14ac:dyDescent="0.25">
      <c r="A28" s="14"/>
      <c r="B28" s="500" t="s">
        <v>604</v>
      </c>
      <c r="C28" s="501"/>
      <c r="D28" s="487"/>
      <c r="E28" s="487"/>
      <c r="F28" s="703"/>
      <c r="G28" s="703"/>
      <c r="H28" s="703"/>
      <c r="I28" s="703"/>
      <c r="J28" s="487"/>
      <c r="K28" s="489"/>
      <c r="L28" s="489"/>
      <c r="M28" s="489"/>
      <c r="N28" s="489"/>
      <c r="O28" s="489"/>
      <c r="P28" s="489"/>
      <c r="Q28" s="489"/>
      <c r="R28" s="489"/>
      <c r="S28" s="489"/>
      <c r="T28" s="489"/>
      <c r="U28" s="489"/>
      <c r="V28" s="489"/>
      <c r="W28" s="489"/>
      <c r="X28" s="489"/>
      <c r="Y28" s="489"/>
      <c r="Z28" s="489"/>
      <c r="AA28" s="489"/>
      <c r="AB28" s="489"/>
      <c r="AC28" s="490"/>
      <c r="AD28" s="340" t="s">
        <v>66</v>
      </c>
      <c r="AE28" t="s">
        <v>1</v>
      </c>
      <c r="AF28" s="341">
        <v>155513971</v>
      </c>
    </row>
    <row r="29" spans="1:32" x14ac:dyDescent="0.25">
      <c r="A29" s="487"/>
      <c r="B29" s="500" t="s">
        <v>605</v>
      </c>
      <c r="C29" s="501"/>
      <c r="D29" s="487"/>
      <c r="E29" s="487"/>
      <c r="F29" s="703"/>
      <c r="G29" s="703"/>
      <c r="H29" s="703"/>
      <c r="I29" s="703"/>
      <c r="J29" s="487"/>
      <c r="K29" s="489"/>
      <c r="L29" s="489"/>
      <c r="M29" s="489"/>
      <c r="N29" s="489"/>
      <c r="O29" s="489"/>
      <c r="P29" s="489"/>
      <c r="Q29" s="489"/>
      <c r="R29" s="489"/>
      <c r="S29" s="489"/>
      <c r="T29" s="489"/>
      <c r="U29" s="489"/>
      <c r="V29" s="489"/>
      <c r="W29" s="489"/>
      <c r="X29" s="489"/>
      <c r="Y29" s="489"/>
      <c r="Z29" s="489"/>
      <c r="AA29" s="489"/>
      <c r="AB29" s="489"/>
      <c r="AC29" s="490"/>
      <c r="AD29" s="340" t="s">
        <v>69</v>
      </c>
      <c r="AE29" t="s">
        <v>1</v>
      </c>
      <c r="AF29" s="341">
        <v>255512870</v>
      </c>
    </row>
    <row r="30" spans="1:32" x14ac:dyDescent="0.25">
      <c r="A30" s="487"/>
      <c r="B30" s="500" t="s">
        <v>606</v>
      </c>
      <c r="C30" s="501"/>
      <c r="D30" s="487"/>
      <c r="E30" s="487"/>
      <c r="F30" s="703"/>
      <c r="G30" s="703"/>
      <c r="H30" s="703"/>
      <c r="I30" s="703"/>
      <c r="J30" s="487"/>
      <c r="K30" s="489"/>
      <c r="L30" s="489"/>
      <c r="M30" s="489"/>
      <c r="N30" s="489"/>
      <c r="O30" s="489"/>
      <c r="P30" s="489"/>
      <c r="Q30" s="489"/>
      <c r="R30" s="489"/>
      <c r="S30" s="489"/>
      <c r="T30" s="489"/>
      <c r="U30" s="489"/>
      <c r="V30" s="489"/>
      <c r="W30" s="489"/>
      <c r="X30" s="489"/>
      <c r="Y30" s="489"/>
      <c r="Z30" s="489"/>
      <c r="AA30" s="489"/>
      <c r="AB30" s="489"/>
      <c r="AC30" s="490"/>
      <c r="AD30" s="340" t="s">
        <v>71</v>
      </c>
      <c r="AE30" t="s">
        <v>1</v>
      </c>
      <c r="AF30" s="341">
        <v>155634880</v>
      </c>
    </row>
    <row r="31" spans="1:32" x14ac:dyDescent="0.25">
      <c r="A31" s="487"/>
      <c r="B31" s="500" t="s">
        <v>607</v>
      </c>
      <c r="C31" s="501"/>
      <c r="D31" s="487"/>
      <c r="E31" s="487"/>
      <c r="F31" s="703"/>
      <c r="G31" s="703"/>
      <c r="H31" s="703"/>
      <c r="I31" s="703"/>
      <c r="J31" s="487"/>
      <c r="K31" s="489"/>
      <c r="L31" s="489"/>
      <c r="M31" s="489"/>
      <c r="N31" s="489"/>
      <c r="O31" s="489"/>
      <c r="P31" s="489"/>
      <c r="Q31" s="489"/>
      <c r="R31" s="489"/>
      <c r="S31" s="489"/>
      <c r="T31" s="489"/>
      <c r="U31" s="489"/>
      <c r="V31" s="489"/>
      <c r="W31" s="489"/>
      <c r="X31" s="489"/>
      <c r="Y31" s="489"/>
      <c r="Z31" s="489"/>
      <c r="AA31" s="489"/>
      <c r="AB31" s="489"/>
      <c r="AC31" s="490"/>
      <c r="AD31" s="340" t="s">
        <v>389</v>
      </c>
      <c r="AE31" t="s">
        <v>17</v>
      </c>
      <c r="AF31" s="341">
        <v>155402647</v>
      </c>
    </row>
    <row r="32" spans="1:32" x14ac:dyDescent="0.25">
      <c r="A32" s="487"/>
      <c r="B32" s="500" t="s">
        <v>608</v>
      </c>
      <c r="C32" s="501"/>
      <c r="D32" s="487"/>
      <c r="E32" s="487"/>
      <c r="F32" s="703"/>
      <c r="G32" s="703"/>
      <c r="H32" s="703"/>
      <c r="I32" s="703"/>
      <c r="J32" s="487"/>
      <c r="K32" s="489"/>
      <c r="L32" s="489"/>
      <c r="M32" s="489"/>
      <c r="N32" s="489"/>
      <c r="O32" s="489"/>
      <c r="P32" s="489"/>
      <c r="Q32" s="489"/>
      <c r="R32" s="489"/>
      <c r="S32" s="489"/>
      <c r="T32" s="489"/>
      <c r="U32" s="489"/>
      <c r="V32" s="489"/>
      <c r="W32" s="489"/>
      <c r="X32" s="489"/>
      <c r="Y32" s="489"/>
      <c r="Z32" s="489"/>
      <c r="AA32" s="489"/>
      <c r="AB32" s="489"/>
      <c r="AC32" s="490"/>
      <c r="AD32" s="334" t="s">
        <v>73</v>
      </c>
      <c r="AE32" t="s">
        <v>1</v>
      </c>
      <c r="AF32" s="335">
        <v>156916523</v>
      </c>
    </row>
    <row r="33" spans="1:32" x14ac:dyDescent="0.25">
      <c r="A33" s="487"/>
      <c r="B33" s="500"/>
      <c r="C33" s="501"/>
      <c r="D33" s="487"/>
      <c r="E33" s="487"/>
      <c r="F33" s="504"/>
      <c r="G33" s="504"/>
      <c r="H33" s="504"/>
      <c r="I33" s="504"/>
      <c r="J33" s="487"/>
      <c r="K33" s="489"/>
      <c r="L33" s="489"/>
      <c r="M33" s="489"/>
      <c r="N33" s="489"/>
      <c r="O33" s="489"/>
      <c r="P33" s="489"/>
      <c r="Q33" s="489"/>
      <c r="R33" s="489"/>
      <c r="S33" s="489"/>
      <c r="T33" s="489"/>
      <c r="U33" s="489"/>
      <c r="V33" s="489"/>
      <c r="W33" s="489"/>
      <c r="X33" s="489"/>
      <c r="Y33" s="489"/>
      <c r="Z33" s="489"/>
      <c r="AA33" s="489"/>
      <c r="AB33" s="489"/>
      <c r="AC33" s="490"/>
      <c r="AD33" s="334" t="s">
        <v>75</v>
      </c>
      <c r="AE33" t="s">
        <v>1</v>
      </c>
      <c r="AF33" s="335">
        <v>256564350</v>
      </c>
    </row>
    <row r="34" spans="1:32" x14ac:dyDescent="0.25">
      <c r="A34" s="487"/>
      <c r="B34" s="14"/>
      <c r="C34" s="487"/>
      <c r="D34" s="487"/>
      <c r="E34" s="487"/>
      <c r="F34" s="487"/>
      <c r="G34" s="487"/>
      <c r="H34" s="487"/>
      <c r="I34" s="487"/>
      <c r="J34" s="487"/>
      <c r="K34" s="489"/>
      <c r="L34" s="489"/>
      <c r="M34" s="489"/>
      <c r="N34" s="489"/>
      <c r="O34" s="489"/>
      <c r="P34" s="489"/>
      <c r="Q34" s="489"/>
      <c r="R34" s="489"/>
      <c r="S34" s="489"/>
      <c r="T34" s="489"/>
      <c r="U34" s="489"/>
      <c r="V34" s="489"/>
      <c r="W34" s="489"/>
      <c r="X34" s="489"/>
      <c r="Y34" s="489"/>
      <c r="Z34" s="489"/>
      <c r="AA34" s="489"/>
      <c r="AB34" s="489"/>
      <c r="AC34" s="490"/>
      <c r="AD34" s="334" t="s">
        <v>77</v>
      </c>
      <c r="AE34" t="s">
        <v>1</v>
      </c>
      <c r="AF34" s="335">
        <v>156576661</v>
      </c>
    </row>
    <row r="35" spans="1:32" x14ac:dyDescent="0.25">
      <c r="A35" s="14"/>
      <c r="B35" s="505" t="s">
        <v>609</v>
      </c>
      <c r="C35" s="501"/>
      <c r="D35" s="487"/>
      <c r="E35" s="487"/>
      <c r="F35" s="703"/>
      <c r="G35" s="703"/>
      <c r="H35" s="703"/>
      <c r="I35" s="703"/>
      <c r="J35" s="487"/>
      <c r="K35" s="489"/>
      <c r="L35" s="489"/>
      <c r="M35" s="489"/>
      <c r="N35" s="489"/>
      <c r="O35" s="489"/>
      <c r="P35" s="489"/>
      <c r="Q35" s="489"/>
      <c r="R35" s="489"/>
      <c r="S35" s="489"/>
      <c r="T35" s="489"/>
      <c r="U35" s="489"/>
      <c r="V35" s="489"/>
      <c r="W35" s="489"/>
      <c r="X35" s="489"/>
      <c r="Y35" s="489"/>
      <c r="Z35" s="489"/>
      <c r="AA35" s="489"/>
      <c r="AB35" s="489"/>
      <c r="AC35" s="490"/>
      <c r="AD35" s="334" t="s">
        <v>78</v>
      </c>
      <c r="AE35" t="s">
        <v>1</v>
      </c>
      <c r="AF35" s="335">
        <v>156737189</v>
      </c>
    </row>
    <row r="36" spans="1:32" x14ac:dyDescent="0.25">
      <c r="A36" s="14"/>
      <c r="B36" s="487" t="s">
        <v>610</v>
      </c>
      <c r="C36" s="14"/>
      <c r="D36" s="14"/>
      <c r="E36" s="14"/>
      <c r="F36" s="709"/>
      <c r="G36" s="709"/>
      <c r="H36" s="709"/>
      <c r="I36" s="709"/>
      <c r="J36"/>
      <c r="AD36" s="334" t="s">
        <v>81</v>
      </c>
      <c r="AE36" t="s">
        <v>1</v>
      </c>
      <c r="AF36" s="335">
        <v>157531950</v>
      </c>
    </row>
    <row r="37" spans="1:32" x14ac:dyDescent="0.25">
      <c r="A37" s="487"/>
      <c r="B37" s="14"/>
      <c r="C37" s="487"/>
      <c r="D37" s="487"/>
      <c r="E37" s="487"/>
      <c r="F37" s="487"/>
      <c r="G37" s="487"/>
      <c r="H37" s="487"/>
      <c r="I37" s="487"/>
      <c r="J37" s="487"/>
      <c r="K37" s="489"/>
      <c r="L37" s="489"/>
      <c r="M37" s="489"/>
      <c r="N37" s="489"/>
      <c r="O37" s="489"/>
      <c r="P37" s="489"/>
      <c r="Q37" s="489"/>
      <c r="R37" s="489"/>
      <c r="S37" s="489"/>
      <c r="T37" s="489"/>
      <c r="U37" s="489"/>
      <c r="V37" s="489"/>
      <c r="W37" s="489"/>
      <c r="X37" s="489"/>
      <c r="Y37" s="489"/>
      <c r="Z37" s="489"/>
      <c r="AA37" s="489"/>
      <c r="AB37" s="489"/>
      <c r="AC37" s="490"/>
      <c r="AD37" s="334" t="s">
        <v>83</v>
      </c>
      <c r="AE37" t="s">
        <v>1</v>
      </c>
      <c r="AF37" s="335">
        <v>157521319</v>
      </c>
    </row>
    <row r="38" spans="1:32" ht="171" customHeight="1" x14ac:dyDescent="0.25">
      <c r="A38" s="487"/>
      <c r="B38" s="506" t="s">
        <v>216</v>
      </c>
      <c r="C38" s="501"/>
      <c r="D38" s="487"/>
      <c r="E38" s="487"/>
      <c r="F38" s="710"/>
      <c r="G38" s="710"/>
      <c r="H38" s="710"/>
      <c r="I38" s="710"/>
      <c r="J38" s="487"/>
      <c r="K38" s="489"/>
      <c r="L38" s="489"/>
      <c r="M38" s="489"/>
      <c r="N38" s="489"/>
      <c r="O38" s="489"/>
      <c r="P38" s="489"/>
      <c r="Q38" s="489"/>
      <c r="R38" s="489"/>
      <c r="S38" s="489"/>
      <c r="T38" s="489"/>
      <c r="U38" s="489"/>
      <c r="V38" s="489"/>
      <c r="W38" s="489"/>
      <c r="X38" s="489"/>
      <c r="Y38" s="489"/>
      <c r="Z38" s="489"/>
      <c r="AA38" s="489"/>
      <c r="AB38" s="489"/>
      <c r="AC38" s="490"/>
      <c r="AD38" s="334" t="s">
        <v>85</v>
      </c>
      <c r="AE38" t="s">
        <v>1</v>
      </c>
      <c r="AF38" s="335">
        <v>157536164</v>
      </c>
    </row>
    <row r="39" spans="1:32" s="487" customFormat="1" x14ac:dyDescent="0.25">
      <c r="B39" s="14"/>
      <c r="J39" s="490"/>
      <c r="K39" s="489"/>
      <c r="L39" s="489"/>
      <c r="M39" s="489"/>
      <c r="N39" s="489"/>
      <c r="O39" s="489"/>
      <c r="P39" s="489"/>
      <c r="Q39" s="489"/>
      <c r="R39" s="489"/>
      <c r="S39" s="489"/>
      <c r="T39" s="489"/>
      <c r="U39" s="489"/>
      <c r="V39" s="489"/>
      <c r="W39" s="489"/>
      <c r="X39" s="489"/>
      <c r="Y39" s="489"/>
      <c r="Z39" s="489"/>
      <c r="AA39" s="489"/>
      <c r="AB39" s="489"/>
      <c r="AD39" s="334" t="s">
        <v>87</v>
      </c>
      <c r="AE39" t="s">
        <v>1</v>
      </c>
      <c r="AF39" s="335">
        <v>258325370</v>
      </c>
    </row>
    <row r="40" spans="1:32" x14ac:dyDescent="0.25">
      <c r="A40" s="487"/>
      <c r="B40" s="494"/>
      <c r="C40" s="487"/>
      <c r="D40" s="487"/>
      <c r="E40" s="487"/>
      <c r="F40" s="507"/>
      <c r="G40" s="507"/>
      <c r="H40" s="507"/>
      <c r="I40" s="507"/>
      <c r="J40" s="487"/>
      <c r="AC40" s="490"/>
      <c r="AD40" s="334" t="s">
        <v>89</v>
      </c>
      <c r="AE40" t="s">
        <v>1</v>
      </c>
      <c r="AF40" s="335">
        <v>158161361</v>
      </c>
    </row>
    <row r="41" spans="1:32" x14ac:dyDescent="0.25">
      <c r="A41" s="487"/>
      <c r="B41" s="711" t="s">
        <v>611</v>
      </c>
      <c r="C41" s="711"/>
      <c r="D41" s="711"/>
      <c r="E41" s="711"/>
      <c r="F41" s="711"/>
      <c r="G41" s="711"/>
      <c r="H41" s="711"/>
      <c r="I41" s="711"/>
      <c r="J41" s="487"/>
      <c r="K41" s="489"/>
      <c r="L41" s="489"/>
      <c r="M41" s="489"/>
      <c r="N41" s="489"/>
      <c r="O41" s="489"/>
      <c r="P41" s="489"/>
      <c r="Q41" s="489"/>
      <c r="R41" s="489"/>
      <c r="S41" s="489"/>
      <c r="T41" s="489"/>
      <c r="U41" s="489"/>
      <c r="V41" s="489"/>
      <c r="W41" s="489"/>
      <c r="X41" s="489"/>
      <c r="Y41" s="489"/>
      <c r="Z41" s="489"/>
      <c r="AA41" s="489"/>
      <c r="AB41" s="489"/>
      <c r="AC41" s="490"/>
      <c r="AD41" s="334" t="s">
        <v>91</v>
      </c>
      <c r="AE41" t="s">
        <v>1</v>
      </c>
      <c r="AF41" s="335">
        <v>158275315</v>
      </c>
    </row>
    <row r="42" spans="1:32" ht="15.75" thickBot="1" x14ac:dyDescent="0.3">
      <c r="A42" s="487"/>
      <c r="B42" s="508" t="s">
        <v>727</v>
      </c>
      <c r="C42" s="509"/>
      <c r="D42" s="509"/>
      <c r="E42" s="509"/>
      <c r="F42" s="509"/>
      <c r="G42" s="509"/>
      <c r="H42" s="509"/>
      <c r="I42" s="509"/>
      <c r="J42" s="487"/>
      <c r="K42" s="489"/>
      <c r="L42" s="489"/>
      <c r="M42" s="489"/>
      <c r="N42" s="489"/>
      <c r="O42" s="489"/>
      <c r="P42" s="489"/>
      <c r="Q42" s="489"/>
      <c r="R42" s="489"/>
      <c r="S42" s="489"/>
      <c r="T42" s="489"/>
      <c r="U42" s="489"/>
      <c r="V42" s="489"/>
      <c r="W42" s="489"/>
      <c r="X42" s="489"/>
      <c r="Y42" s="489"/>
      <c r="Z42" s="489"/>
      <c r="AA42" s="489"/>
      <c r="AB42" s="489"/>
      <c r="AC42" s="490"/>
      <c r="AD42" s="334" t="s">
        <v>94</v>
      </c>
      <c r="AE42" t="s">
        <v>1</v>
      </c>
      <c r="AF42" s="335">
        <v>158834726</v>
      </c>
    </row>
    <row r="43" spans="1:32" ht="15" customHeight="1" x14ac:dyDescent="0.25">
      <c r="A43" s="511"/>
      <c r="B43" s="712" t="s">
        <v>353</v>
      </c>
      <c r="C43" s="715" t="s">
        <v>612</v>
      </c>
      <c r="D43" s="715" t="s">
        <v>613</v>
      </c>
      <c r="E43" s="715" t="s">
        <v>614</v>
      </c>
      <c r="F43" s="715" t="s">
        <v>728</v>
      </c>
      <c r="G43" s="715" t="s">
        <v>729</v>
      </c>
      <c r="H43" s="722" t="s">
        <v>730</v>
      </c>
      <c r="I43" s="715" t="s">
        <v>731</v>
      </c>
      <c r="J43" s="14"/>
      <c r="K43" s="489"/>
      <c r="L43" s="489"/>
      <c r="M43" s="489"/>
      <c r="N43" s="489"/>
      <c r="O43" s="489"/>
      <c r="P43" s="489"/>
      <c r="Q43" s="489"/>
      <c r="R43" s="489"/>
      <c r="S43" s="489"/>
      <c r="T43" s="489"/>
      <c r="U43" s="489"/>
      <c r="V43" s="489"/>
      <c r="W43" s="489"/>
      <c r="X43" s="489"/>
      <c r="Y43" s="489"/>
      <c r="Z43" s="489"/>
      <c r="AD43" s="334" t="s">
        <v>96</v>
      </c>
      <c r="AE43" t="s">
        <v>1</v>
      </c>
      <c r="AF43" s="335">
        <v>158996646</v>
      </c>
    </row>
    <row r="44" spans="1:32" x14ac:dyDescent="0.25">
      <c r="A44" s="511"/>
      <c r="B44" s="713"/>
      <c r="C44" s="716"/>
      <c r="D44" s="716"/>
      <c r="E44" s="716"/>
      <c r="F44" s="716"/>
      <c r="G44" s="716"/>
      <c r="H44" s="723"/>
      <c r="I44" s="716"/>
      <c r="J44" s="14"/>
      <c r="K44" s="489"/>
      <c r="L44" s="489"/>
      <c r="M44" s="489"/>
      <c r="N44" s="489"/>
      <c r="O44" s="489"/>
      <c r="P44" s="489"/>
      <c r="Q44" s="489"/>
      <c r="R44" s="489"/>
      <c r="S44" s="489"/>
      <c r="T44" s="489"/>
      <c r="U44" s="489"/>
      <c r="V44" s="489"/>
      <c r="W44" s="489"/>
      <c r="X44" s="489"/>
      <c r="Y44" s="489"/>
      <c r="Z44" s="489"/>
      <c r="AD44" s="334" t="s">
        <v>98</v>
      </c>
      <c r="AE44" t="s">
        <v>17</v>
      </c>
      <c r="AF44" s="335">
        <v>258847030</v>
      </c>
    </row>
    <row r="45" spans="1:32" ht="24.75" customHeight="1" thickBot="1" x14ac:dyDescent="0.3">
      <c r="A45" s="511"/>
      <c r="B45" s="714"/>
      <c r="C45" s="717"/>
      <c r="D45" s="717"/>
      <c r="E45" s="717"/>
      <c r="F45" s="717"/>
      <c r="G45" s="717"/>
      <c r="H45" s="724"/>
      <c r="I45" s="717"/>
      <c r="J45" s="14"/>
      <c r="K45" s="489"/>
      <c r="L45" s="489"/>
      <c r="M45" s="489"/>
      <c r="N45" s="489"/>
      <c r="O45" s="489"/>
      <c r="P45" s="489"/>
      <c r="Q45" s="489"/>
      <c r="R45" s="489"/>
      <c r="S45" s="489"/>
      <c r="T45" s="489"/>
      <c r="U45" s="489"/>
      <c r="V45" s="489"/>
      <c r="W45" s="489"/>
      <c r="X45" s="489"/>
      <c r="Y45" s="489"/>
      <c r="Z45" s="489"/>
      <c r="AD45" s="334" t="s">
        <v>100</v>
      </c>
      <c r="AE45" t="s">
        <v>1</v>
      </c>
      <c r="AF45" s="335">
        <v>165717011</v>
      </c>
    </row>
    <row r="46" spans="1:32" x14ac:dyDescent="0.25">
      <c r="A46" s="511"/>
      <c r="B46" s="512"/>
      <c r="C46" s="513">
        <v>1</v>
      </c>
      <c r="D46" s="513">
        <v>2</v>
      </c>
      <c r="E46" s="513">
        <v>3</v>
      </c>
      <c r="F46" s="513">
        <v>4</v>
      </c>
      <c r="G46" s="512">
        <v>5</v>
      </c>
      <c r="H46" s="513">
        <v>6</v>
      </c>
      <c r="I46" s="514">
        <v>7</v>
      </c>
      <c r="J46" s="14"/>
      <c r="K46" s="489"/>
      <c r="L46" s="489"/>
      <c r="M46" s="489"/>
      <c r="N46" s="489"/>
      <c r="O46" s="489"/>
      <c r="P46" s="489"/>
      <c r="Q46" s="489"/>
      <c r="R46" s="489"/>
      <c r="S46" s="489"/>
      <c r="T46" s="489"/>
      <c r="U46" s="489"/>
      <c r="V46" s="489"/>
      <c r="W46" s="489"/>
      <c r="X46" s="489"/>
      <c r="Y46" s="489"/>
      <c r="Z46" s="489"/>
      <c r="AD46" s="338" t="s">
        <v>102</v>
      </c>
      <c r="AE46" t="s">
        <v>10</v>
      </c>
      <c r="AF46" s="338">
        <v>235014830</v>
      </c>
    </row>
    <row r="47" spans="1:32" x14ac:dyDescent="0.25">
      <c r="A47" s="511"/>
      <c r="B47" s="515">
        <v>1</v>
      </c>
      <c r="C47" s="516"/>
      <c r="D47" s="516"/>
      <c r="E47" s="517" t="s">
        <v>615</v>
      </c>
      <c r="F47" s="518"/>
      <c r="G47" s="518"/>
      <c r="H47" s="595">
        <f>SUM(F47:G47)</f>
        <v>0</v>
      </c>
      <c r="I47" s="596"/>
      <c r="J47" s="14"/>
      <c r="K47" s="489"/>
      <c r="L47" s="489"/>
      <c r="M47" s="489"/>
      <c r="N47" s="489"/>
      <c r="O47" s="489"/>
      <c r="P47" s="489"/>
      <c r="Q47" s="489"/>
      <c r="R47" s="489"/>
      <c r="S47" s="489"/>
      <c r="T47" s="489"/>
      <c r="U47" s="489"/>
      <c r="V47" s="489"/>
      <c r="W47" s="489"/>
      <c r="X47" s="489"/>
      <c r="Y47" s="489"/>
      <c r="Z47" s="489"/>
      <c r="AD47" s="334" t="s">
        <v>104</v>
      </c>
      <c r="AE47" t="s">
        <v>1</v>
      </c>
      <c r="AF47" s="335">
        <v>133154754</v>
      </c>
    </row>
    <row r="48" spans="1:32" x14ac:dyDescent="0.25">
      <c r="A48" s="511"/>
      <c r="B48" s="515">
        <v>2</v>
      </c>
      <c r="C48" s="516"/>
      <c r="D48" s="516"/>
      <c r="E48" s="517" t="s">
        <v>616</v>
      </c>
      <c r="F48" s="518"/>
      <c r="G48" s="518"/>
      <c r="H48" s="595">
        <f t="shared" ref="H48:H58" si="0">SUM(F48:G48)</f>
        <v>0</v>
      </c>
      <c r="I48" s="596"/>
      <c r="J48" s="14"/>
      <c r="K48" s="489"/>
      <c r="L48" s="489"/>
      <c r="M48" s="489"/>
      <c r="N48" s="489"/>
      <c r="O48" s="489"/>
      <c r="P48" s="489"/>
      <c r="Q48" s="489"/>
      <c r="R48" s="489"/>
      <c r="S48" s="489"/>
      <c r="T48" s="489"/>
      <c r="U48" s="489"/>
      <c r="V48" s="489"/>
      <c r="W48" s="489"/>
      <c r="X48" s="489"/>
      <c r="Y48" s="489"/>
      <c r="Z48" s="489"/>
      <c r="AD48" s="334" t="s">
        <v>106</v>
      </c>
      <c r="AE48" t="s">
        <v>1</v>
      </c>
      <c r="AF48" s="335">
        <v>132751369</v>
      </c>
    </row>
    <row r="49" spans="1:32" x14ac:dyDescent="0.25">
      <c r="A49" s="511"/>
      <c r="B49" s="515">
        <v>3</v>
      </c>
      <c r="C49" s="516"/>
      <c r="D49" s="516"/>
      <c r="E49" s="517" t="s">
        <v>617</v>
      </c>
      <c r="F49" s="518"/>
      <c r="G49" s="518"/>
      <c r="H49" s="595">
        <f t="shared" si="0"/>
        <v>0</v>
      </c>
      <c r="I49" s="596"/>
      <c r="J49" s="14"/>
      <c r="K49" s="489"/>
      <c r="L49" s="489"/>
      <c r="M49" s="489"/>
      <c r="N49" s="489"/>
      <c r="O49" s="489"/>
      <c r="P49" s="489"/>
      <c r="Q49" s="489"/>
      <c r="R49" s="489"/>
      <c r="S49" s="489"/>
      <c r="T49" s="489"/>
      <c r="U49" s="489"/>
      <c r="V49" s="489"/>
      <c r="W49" s="489"/>
      <c r="X49" s="489"/>
      <c r="Y49" s="489"/>
      <c r="Z49" s="489"/>
      <c r="AD49" s="334" t="s">
        <v>499</v>
      </c>
      <c r="AE49" t="s">
        <v>1</v>
      </c>
      <c r="AF49" s="335">
        <v>307047728</v>
      </c>
    </row>
    <row r="50" spans="1:32" x14ac:dyDescent="0.25">
      <c r="A50" s="511"/>
      <c r="B50" s="515">
        <v>4</v>
      </c>
      <c r="C50" s="516"/>
      <c r="D50" s="516"/>
      <c r="E50" s="517" t="s">
        <v>618</v>
      </c>
      <c r="F50" s="518"/>
      <c r="G50" s="518"/>
      <c r="H50" s="595">
        <f t="shared" si="0"/>
        <v>0</v>
      </c>
      <c r="I50" s="596"/>
      <c r="J50" s="14"/>
      <c r="K50" s="489"/>
      <c r="L50" s="489"/>
      <c r="M50" s="489"/>
      <c r="N50" s="489"/>
      <c r="O50" s="489"/>
      <c r="P50" s="489"/>
      <c r="Q50" s="489"/>
      <c r="R50" s="489"/>
      <c r="S50" s="489"/>
      <c r="T50" s="489"/>
      <c r="U50" s="489"/>
      <c r="V50" s="489"/>
      <c r="W50" s="489"/>
      <c r="X50" s="489"/>
      <c r="Y50" s="489"/>
      <c r="Z50" s="489"/>
      <c r="AD50" s="334" t="s">
        <v>108</v>
      </c>
      <c r="AE50" t="s">
        <v>1</v>
      </c>
      <c r="AF50" s="335">
        <v>132616649</v>
      </c>
    </row>
    <row r="51" spans="1:32" x14ac:dyDescent="0.25">
      <c r="A51" s="511"/>
      <c r="B51" s="515">
        <v>5</v>
      </c>
      <c r="C51" s="516"/>
      <c r="D51" s="516"/>
      <c r="E51" s="517" t="s">
        <v>619</v>
      </c>
      <c r="F51" s="518"/>
      <c r="G51" s="518"/>
      <c r="H51" s="595">
        <f t="shared" si="0"/>
        <v>0</v>
      </c>
      <c r="I51" s="596"/>
      <c r="J51" s="14"/>
      <c r="K51" s="489"/>
      <c r="L51" s="489"/>
      <c r="M51" s="489"/>
      <c r="N51" s="489"/>
      <c r="O51" s="489"/>
      <c r="P51" s="489"/>
      <c r="Q51" s="489"/>
      <c r="R51" s="489"/>
      <c r="S51" s="489"/>
      <c r="T51" s="489"/>
      <c r="U51" s="489"/>
      <c r="V51" s="489"/>
      <c r="W51" s="489"/>
      <c r="X51" s="489"/>
      <c r="Y51" s="489"/>
      <c r="Z51" s="489"/>
      <c r="AD51" s="334" t="s">
        <v>110</v>
      </c>
      <c r="AE51" t="s">
        <v>1</v>
      </c>
      <c r="AF51" s="335">
        <v>132684155</v>
      </c>
    </row>
    <row r="52" spans="1:32" x14ac:dyDescent="0.25">
      <c r="A52" s="511"/>
      <c r="B52" s="515">
        <v>6</v>
      </c>
      <c r="C52" s="516"/>
      <c r="D52" s="516"/>
      <c r="E52" s="517" t="s">
        <v>620</v>
      </c>
      <c r="F52" s="518"/>
      <c r="G52" s="518"/>
      <c r="H52" s="595">
        <f t="shared" si="0"/>
        <v>0</v>
      </c>
      <c r="I52" s="596"/>
      <c r="J52" s="14"/>
      <c r="K52" s="489"/>
      <c r="L52" s="489"/>
      <c r="M52" s="489"/>
      <c r="N52" s="489"/>
      <c r="O52" s="489"/>
      <c r="P52" s="489"/>
      <c r="Q52" s="489"/>
      <c r="R52" s="489"/>
      <c r="S52" s="489"/>
      <c r="T52" s="489"/>
      <c r="U52" s="489"/>
      <c r="V52" s="489"/>
      <c r="W52" s="489"/>
      <c r="X52" s="489"/>
      <c r="Y52" s="489"/>
      <c r="Z52" s="489"/>
      <c r="AD52" s="334" t="s">
        <v>112</v>
      </c>
      <c r="AE52" t="s">
        <v>1</v>
      </c>
      <c r="AF52" s="335">
        <v>233923260</v>
      </c>
    </row>
    <row r="53" spans="1:32" x14ac:dyDescent="0.25">
      <c r="A53" s="511"/>
      <c r="B53" s="515">
        <v>7</v>
      </c>
      <c r="C53" s="516"/>
      <c r="D53" s="516"/>
      <c r="E53" s="517" t="s">
        <v>621</v>
      </c>
      <c r="F53" s="518"/>
      <c r="G53" s="518"/>
      <c r="H53" s="595">
        <f t="shared" si="0"/>
        <v>0</v>
      </c>
      <c r="I53" s="596"/>
      <c r="J53" s="14"/>
      <c r="K53" s="489"/>
      <c r="L53" s="489"/>
      <c r="M53" s="489"/>
      <c r="N53" s="489"/>
      <c r="O53" s="489"/>
      <c r="P53" s="489"/>
      <c r="Q53" s="489"/>
      <c r="R53" s="489"/>
      <c r="S53" s="489"/>
      <c r="T53" s="489"/>
      <c r="U53" s="489"/>
      <c r="V53" s="489"/>
      <c r="W53" s="489"/>
      <c r="X53" s="489"/>
      <c r="Y53" s="489"/>
      <c r="Z53" s="489"/>
      <c r="AD53" s="334" t="s">
        <v>114</v>
      </c>
      <c r="AE53" t="s">
        <v>1</v>
      </c>
      <c r="AF53" s="335">
        <v>133607044</v>
      </c>
    </row>
    <row r="54" spans="1:32" x14ac:dyDescent="0.25">
      <c r="A54" s="511"/>
      <c r="B54" s="515">
        <v>8</v>
      </c>
      <c r="C54" s="516"/>
      <c r="D54" s="516"/>
      <c r="E54" s="517" t="s">
        <v>622</v>
      </c>
      <c r="F54" s="518"/>
      <c r="G54" s="518"/>
      <c r="H54" s="595">
        <f t="shared" si="0"/>
        <v>0</v>
      </c>
      <c r="I54" s="596"/>
      <c r="J54" s="14"/>
      <c r="K54" s="489"/>
      <c r="L54" s="489"/>
      <c r="M54" s="489"/>
      <c r="N54" s="489"/>
      <c r="O54" s="489"/>
      <c r="P54" s="489"/>
      <c r="Q54" s="489"/>
      <c r="R54" s="489"/>
      <c r="S54" s="489"/>
      <c r="T54" s="489"/>
      <c r="U54" s="489"/>
      <c r="V54" s="489"/>
      <c r="W54" s="489"/>
      <c r="X54" s="489"/>
      <c r="Y54" s="489"/>
      <c r="Z54" s="489"/>
      <c r="AD54" s="334" t="s">
        <v>115</v>
      </c>
      <c r="AE54" t="s">
        <v>1</v>
      </c>
      <c r="AF54" s="335">
        <v>135641038</v>
      </c>
    </row>
    <row r="55" spans="1:32" x14ac:dyDescent="0.25">
      <c r="A55" s="511"/>
      <c r="B55" s="515">
        <v>9</v>
      </c>
      <c r="C55" s="516"/>
      <c r="D55" s="516"/>
      <c r="E55" s="517" t="s">
        <v>623</v>
      </c>
      <c r="F55" s="518"/>
      <c r="G55" s="518"/>
      <c r="H55" s="595">
        <f t="shared" si="0"/>
        <v>0</v>
      </c>
      <c r="I55" s="596"/>
      <c r="J55" s="14"/>
      <c r="K55" s="489"/>
      <c r="L55" s="489"/>
      <c r="M55" s="489"/>
      <c r="N55" s="489"/>
      <c r="O55" s="489"/>
      <c r="P55" s="489"/>
      <c r="Q55" s="489"/>
      <c r="R55" s="489"/>
      <c r="S55" s="489"/>
      <c r="T55" s="489"/>
      <c r="U55" s="489"/>
      <c r="V55" s="489"/>
      <c r="W55" s="489"/>
      <c r="X55" s="489"/>
      <c r="Y55" s="489"/>
      <c r="Z55" s="489"/>
      <c r="AD55" s="334" t="s">
        <v>116</v>
      </c>
      <c r="AE55" t="s">
        <v>1</v>
      </c>
      <c r="AF55" s="335">
        <v>132532496</v>
      </c>
    </row>
    <row r="56" spans="1:32" x14ac:dyDescent="0.25">
      <c r="A56" s="511"/>
      <c r="B56" s="515">
        <v>10</v>
      </c>
      <c r="C56" s="516"/>
      <c r="D56" s="516"/>
      <c r="E56" s="517" t="s">
        <v>624</v>
      </c>
      <c r="F56" s="518"/>
      <c r="G56" s="518"/>
      <c r="H56" s="595">
        <f t="shared" si="0"/>
        <v>0</v>
      </c>
      <c r="I56" s="596"/>
      <c r="J56" s="14"/>
      <c r="K56" s="489"/>
      <c r="L56" s="489"/>
      <c r="M56" s="489"/>
      <c r="N56" s="489"/>
      <c r="O56" s="489"/>
      <c r="P56" s="489"/>
      <c r="Q56" s="489"/>
      <c r="R56" s="489"/>
      <c r="S56" s="489"/>
      <c r="T56" s="489"/>
      <c r="U56" s="489"/>
      <c r="V56" s="489"/>
      <c r="W56" s="489"/>
      <c r="X56" s="489"/>
      <c r="Y56" s="489"/>
      <c r="Z56" s="489"/>
      <c r="AD56" s="334" t="s">
        <v>500</v>
      </c>
      <c r="AE56" t="s">
        <v>17</v>
      </c>
      <c r="AF56" s="335">
        <v>132626180</v>
      </c>
    </row>
    <row r="57" spans="1:32" x14ac:dyDescent="0.25">
      <c r="A57" s="511"/>
      <c r="B57" s="515">
        <v>11</v>
      </c>
      <c r="C57" s="516"/>
      <c r="D57" s="516"/>
      <c r="E57" s="517" t="s">
        <v>625</v>
      </c>
      <c r="F57" s="518"/>
      <c r="G57" s="518"/>
      <c r="H57" s="595">
        <f t="shared" si="0"/>
        <v>0</v>
      </c>
      <c r="I57" s="596"/>
      <c r="J57" s="14"/>
      <c r="K57" s="489"/>
      <c r="L57" s="489"/>
      <c r="M57" s="489"/>
      <c r="N57" s="489"/>
      <c r="O57" s="489"/>
      <c r="P57" s="489"/>
      <c r="Q57" s="489"/>
      <c r="R57" s="489"/>
      <c r="S57" s="489"/>
      <c r="T57" s="489"/>
      <c r="U57" s="489"/>
      <c r="V57" s="489"/>
      <c r="W57" s="489"/>
      <c r="X57" s="489"/>
      <c r="Y57" s="489"/>
      <c r="Z57" s="489"/>
      <c r="AD57" s="334" t="s">
        <v>501</v>
      </c>
      <c r="AE57" t="s">
        <v>1</v>
      </c>
      <c r="AF57" s="335">
        <v>133810450</v>
      </c>
    </row>
    <row r="58" spans="1:32" ht="15.75" thickBot="1" x14ac:dyDescent="0.3">
      <c r="A58" s="511"/>
      <c r="B58" s="519">
        <v>12</v>
      </c>
      <c r="C58" s="520"/>
      <c r="D58" s="520"/>
      <c r="E58" s="521" t="s">
        <v>626</v>
      </c>
      <c r="F58" s="522"/>
      <c r="G58" s="523"/>
      <c r="H58" s="595">
        <f t="shared" si="0"/>
        <v>0</v>
      </c>
      <c r="I58" s="597"/>
      <c r="J58" s="14"/>
      <c r="K58" s="489"/>
      <c r="L58" s="489"/>
      <c r="M58" s="489"/>
      <c r="N58" s="489"/>
      <c r="O58" s="489"/>
      <c r="P58" s="489"/>
      <c r="Q58" s="489"/>
      <c r="R58" s="489"/>
      <c r="S58" s="489"/>
      <c r="T58" s="489"/>
      <c r="U58" s="489"/>
      <c r="V58" s="489"/>
      <c r="W58" s="489"/>
      <c r="X58" s="489"/>
      <c r="Y58" s="489"/>
      <c r="Z58" s="489"/>
      <c r="AD58" s="334" t="s">
        <v>120</v>
      </c>
      <c r="AE58" t="s">
        <v>1</v>
      </c>
      <c r="AF58" s="335">
        <v>159702357</v>
      </c>
    </row>
    <row r="59" spans="1:32" ht="15.75" thickBot="1" x14ac:dyDescent="0.3">
      <c r="A59" s="487"/>
      <c r="B59" s="490"/>
      <c r="C59" s="524"/>
      <c r="D59" s="524"/>
      <c r="E59" s="525" t="s">
        <v>627</v>
      </c>
      <c r="F59" s="526">
        <f>SUM(F47:F58)</f>
        <v>0</v>
      </c>
      <c r="G59" s="526">
        <f>SUM(G47:G58)</f>
        <v>0</v>
      </c>
      <c r="H59" s="526">
        <f>SUM(H47:H58)</f>
        <v>0</v>
      </c>
      <c r="I59" s="526">
        <f>SUM(I47:I58)</f>
        <v>0</v>
      </c>
      <c r="J59" s="14"/>
      <c r="K59" s="489"/>
      <c r="L59" s="489"/>
      <c r="M59" s="489"/>
      <c r="N59" s="489"/>
      <c r="O59" s="489"/>
      <c r="P59" s="489"/>
      <c r="Q59" s="489"/>
      <c r="R59" s="489"/>
      <c r="S59" s="489"/>
      <c r="T59" s="489"/>
      <c r="U59" s="489"/>
      <c r="V59" s="489"/>
      <c r="W59" s="489"/>
      <c r="X59" s="489"/>
      <c r="Y59" s="489"/>
      <c r="Z59" s="489"/>
      <c r="AD59" s="334" t="s">
        <v>122</v>
      </c>
      <c r="AE59" t="s">
        <v>1</v>
      </c>
      <c r="AF59" s="335">
        <v>301846604</v>
      </c>
    </row>
    <row r="60" spans="1:32" ht="15.75" thickBot="1" x14ac:dyDescent="0.3">
      <c r="A60" s="487"/>
      <c r="B60" s="487"/>
      <c r="C60" s="487"/>
      <c r="D60" s="487"/>
      <c r="E60" s="527" t="s">
        <v>628</v>
      </c>
      <c r="F60" s="528">
        <f>F59/12</f>
        <v>0</v>
      </c>
      <c r="G60" s="528">
        <f>G59/12</f>
        <v>0</v>
      </c>
      <c r="H60" s="528">
        <f>H59/12</f>
        <v>0</v>
      </c>
      <c r="I60" s="528">
        <f>I59/12</f>
        <v>0</v>
      </c>
      <c r="J60" s="14"/>
      <c r="K60" s="489"/>
      <c r="L60" s="489"/>
      <c r="M60" s="489"/>
      <c r="N60" s="489"/>
      <c r="O60" s="489"/>
      <c r="P60" s="489"/>
      <c r="Q60" s="489"/>
      <c r="R60" s="489"/>
      <c r="S60" s="489"/>
      <c r="T60" s="489"/>
      <c r="U60" s="489"/>
      <c r="V60" s="489"/>
      <c r="W60" s="489"/>
      <c r="X60" s="489"/>
      <c r="Y60" s="489"/>
      <c r="Z60" s="489"/>
      <c r="AD60" s="334" t="s">
        <v>506</v>
      </c>
      <c r="AE60" t="s">
        <v>1</v>
      </c>
      <c r="AF60" s="335">
        <v>166092559</v>
      </c>
    </row>
    <row r="61" spans="1:32" x14ac:dyDescent="0.25">
      <c r="A61" s="487"/>
      <c r="B61" s="487"/>
      <c r="C61" s="487"/>
      <c r="D61" s="487"/>
      <c r="E61" s="487"/>
      <c r="F61" s="487"/>
      <c r="G61" s="487"/>
      <c r="H61" s="487"/>
      <c r="I61" s="487"/>
      <c r="J61" s="14"/>
      <c r="K61" s="489"/>
      <c r="L61" s="489"/>
      <c r="M61" s="489"/>
      <c r="N61" s="489"/>
      <c r="O61" s="489"/>
      <c r="P61" s="489"/>
      <c r="Q61" s="489"/>
      <c r="R61" s="489"/>
      <c r="S61" s="489"/>
      <c r="T61" s="489"/>
      <c r="U61" s="489"/>
      <c r="V61" s="489"/>
      <c r="W61" s="489"/>
      <c r="X61" s="489"/>
      <c r="Y61" s="489"/>
      <c r="Z61" s="489"/>
      <c r="AA61" s="489"/>
      <c r="AB61" s="489"/>
      <c r="AC61" s="490"/>
      <c r="AD61" s="334" t="s">
        <v>125</v>
      </c>
      <c r="AE61" t="s">
        <v>1</v>
      </c>
      <c r="AF61" s="335">
        <v>161229484</v>
      </c>
    </row>
    <row r="62" spans="1:32" x14ac:dyDescent="0.25">
      <c r="A62" s="487"/>
      <c r="B62" s="487"/>
      <c r="C62" s="487"/>
      <c r="D62" s="487"/>
      <c r="E62" s="487"/>
      <c r="F62" s="487"/>
      <c r="G62" s="487"/>
      <c r="H62" s="487"/>
      <c r="I62" s="487"/>
      <c r="J62" s="487"/>
      <c r="K62" s="489"/>
      <c r="L62" s="489"/>
      <c r="M62" s="489"/>
      <c r="N62" s="489"/>
      <c r="O62" s="489"/>
      <c r="P62" s="489"/>
      <c r="Q62" s="489"/>
      <c r="R62" s="489"/>
      <c r="S62" s="489"/>
      <c r="T62" s="489"/>
      <c r="U62" s="489"/>
      <c r="V62" s="489"/>
      <c r="W62" s="489"/>
      <c r="X62" s="489"/>
      <c r="Y62" s="489"/>
      <c r="Z62" s="489"/>
      <c r="AA62" s="489"/>
      <c r="AB62" s="489"/>
      <c r="AC62" s="490"/>
      <c r="AD62" s="334" t="s">
        <v>126</v>
      </c>
      <c r="AE62" t="s">
        <v>1</v>
      </c>
      <c r="AF62" s="335">
        <v>161130867</v>
      </c>
    </row>
    <row r="63" spans="1:32" x14ac:dyDescent="0.25">
      <c r="A63" s="487"/>
      <c r="B63" s="487" t="s">
        <v>629</v>
      </c>
      <c r="C63" s="487"/>
      <c r="D63" s="487"/>
      <c r="E63" s="487"/>
      <c r="F63" s="487"/>
      <c r="G63" s="487"/>
      <c r="H63" s="487"/>
      <c r="I63" s="487"/>
      <c r="J63" s="487"/>
      <c r="K63" s="489"/>
      <c r="L63" s="489"/>
      <c r="M63" s="489"/>
      <c r="N63" s="489"/>
      <c r="O63" s="489"/>
      <c r="P63" s="489"/>
      <c r="Q63" s="489"/>
      <c r="R63" s="489"/>
      <c r="S63" s="489"/>
      <c r="T63" s="489"/>
      <c r="U63" s="489"/>
      <c r="V63" s="489"/>
      <c r="W63" s="489"/>
      <c r="X63" s="489"/>
      <c r="Y63" s="489"/>
      <c r="Z63" s="489"/>
      <c r="AA63" s="489"/>
      <c r="AB63" s="489"/>
      <c r="AC63" s="490"/>
      <c r="AD63" s="334" t="s">
        <v>128</v>
      </c>
      <c r="AE63" t="s">
        <v>1</v>
      </c>
      <c r="AF63" s="335">
        <v>161186428</v>
      </c>
    </row>
    <row r="64" spans="1:32" x14ac:dyDescent="0.25">
      <c r="A64" s="487"/>
      <c r="B64" s="487"/>
      <c r="C64" s="487"/>
      <c r="D64" s="487"/>
      <c r="E64" s="487"/>
      <c r="F64" s="487"/>
      <c r="G64" s="487"/>
      <c r="H64" s="487"/>
      <c r="I64" s="487"/>
      <c r="J64" s="487"/>
      <c r="K64" s="489"/>
      <c r="L64" s="489"/>
      <c r="M64" s="489"/>
      <c r="N64" s="489"/>
      <c r="O64" s="489"/>
      <c r="P64" s="489"/>
      <c r="Q64" s="489"/>
      <c r="R64" s="489"/>
      <c r="S64" s="489"/>
      <c r="T64" s="489"/>
      <c r="U64" s="489"/>
      <c r="V64" s="489"/>
      <c r="W64" s="489"/>
      <c r="X64" s="489"/>
      <c r="Y64" s="489"/>
      <c r="Z64" s="489"/>
      <c r="AA64" s="489"/>
      <c r="AB64" s="489"/>
      <c r="AC64" s="490"/>
      <c r="AD64" s="334" t="s">
        <v>130</v>
      </c>
      <c r="AE64" t="s">
        <v>1</v>
      </c>
      <c r="AF64" s="335">
        <v>162559136</v>
      </c>
    </row>
    <row r="65" spans="1:32" ht="54" customHeight="1" x14ac:dyDescent="0.25">
      <c r="A65" s="487"/>
      <c r="B65" s="718" t="s">
        <v>630</v>
      </c>
      <c r="C65" s="718"/>
      <c r="D65" s="718"/>
      <c r="E65" s="719"/>
      <c r="F65" s="725"/>
      <c r="G65" s="726"/>
      <c r="H65" s="726"/>
      <c r="I65" s="726"/>
      <c r="J65" s="487"/>
      <c r="K65" s="489"/>
      <c r="L65" s="489"/>
      <c r="M65" s="489"/>
      <c r="N65" s="489"/>
      <c r="O65" s="489"/>
      <c r="P65" s="489"/>
      <c r="Q65" s="489"/>
      <c r="R65" s="489"/>
      <c r="S65" s="489"/>
      <c r="T65" s="489"/>
      <c r="U65" s="489"/>
      <c r="V65" s="489"/>
      <c r="W65" s="489"/>
      <c r="X65" s="489"/>
      <c r="Y65" s="489"/>
      <c r="Z65" s="489"/>
      <c r="AA65" s="489"/>
      <c r="AB65" s="489"/>
      <c r="AC65" s="490"/>
      <c r="AD65" s="334" t="s">
        <v>132</v>
      </c>
      <c r="AE65" t="s">
        <v>1</v>
      </c>
      <c r="AF65" s="335">
        <v>162441351</v>
      </c>
    </row>
    <row r="66" spans="1:32" x14ac:dyDescent="0.25">
      <c r="A66" s="487"/>
      <c r="B66" s="487"/>
      <c r="C66" s="487"/>
      <c r="D66" s="487"/>
      <c r="E66" s="487"/>
      <c r="F66" s="487"/>
      <c r="G66" s="487"/>
      <c r="H66" s="487"/>
      <c r="I66" s="487"/>
      <c r="J66" s="487"/>
      <c r="K66" s="489"/>
      <c r="L66" s="489"/>
      <c r="M66" s="489"/>
      <c r="N66" s="489"/>
      <c r="O66" s="489"/>
      <c r="P66" s="489"/>
      <c r="Q66" s="489"/>
      <c r="R66" s="489"/>
      <c r="S66" s="489"/>
      <c r="T66" s="489"/>
      <c r="U66" s="489"/>
      <c r="V66" s="489"/>
      <c r="W66" s="489"/>
      <c r="X66" s="489"/>
      <c r="Y66" s="489"/>
      <c r="Z66" s="489"/>
      <c r="AA66" s="489"/>
      <c r="AB66" s="489"/>
      <c r="AC66" s="490"/>
      <c r="AD66" s="334" t="s">
        <v>134</v>
      </c>
      <c r="AE66" t="s">
        <v>1</v>
      </c>
      <c r="AF66" s="335">
        <v>162732556</v>
      </c>
    </row>
    <row r="67" spans="1:32" x14ac:dyDescent="0.25">
      <c r="A67" s="487"/>
      <c r="B67" s="727" t="s">
        <v>631</v>
      </c>
      <c r="C67" s="727"/>
      <c r="D67" s="727"/>
      <c r="E67" s="727"/>
      <c r="F67" s="727"/>
      <c r="G67" s="727"/>
      <c r="H67" s="727"/>
      <c r="I67" s="727"/>
      <c r="J67" s="487"/>
      <c r="K67" s="489"/>
      <c r="L67" s="489"/>
      <c r="M67" s="489"/>
      <c r="N67" s="489"/>
      <c r="O67" s="489"/>
      <c r="P67" s="489"/>
      <c r="Q67" s="489"/>
      <c r="R67" s="489"/>
      <c r="S67" s="489"/>
      <c r="T67" s="489"/>
      <c r="U67" s="489"/>
      <c r="V67" s="489"/>
      <c r="W67" s="489"/>
      <c r="X67" s="489"/>
      <c r="Y67" s="489"/>
      <c r="Z67" s="489"/>
      <c r="AA67" s="489"/>
      <c r="AB67" s="489"/>
      <c r="AC67" s="490"/>
      <c r="AD67" s="338" t="s">
        <v>136</v>
      </c>
      <c r="AE67" t="s">
        <v>10</v>
      </c>
      <c r="AF67" s="338">
        <v>140089260</v>
      </c>
    </row>
    <row r="68" spans="1:32" s="531" customFormat="1" x14ac:dyDescent="0.25">
      <c r="A68" s="529"/>
      <c r="B68" s="487"/>
      <c r="C68" s="487"/>
      <c r="D68" s="487"/>
      <c r="E68" s="487"/>
      <c r="F68" s="487"/>
      <c r="G68" s="487"/>
      <c r="H68" s="487"/>
      <c r="I68" s="487"/>
      <c r="J68" s="529"/>
      <c r="K68" s="530"/>
      <c r="L68" s="530"/>
      <c r="M68" s="530"/>
      <c r="N68" s="530"/>
      <c r="O68" s="530"/>
      <c r="P68" s="530"/>
      <c r="Q68" s="530"/>
      <c r="R68" s="530"/>
      <c r="S68" s="530"/>
      <c r="T68" s="530"/>
      <c r="U68" s="530"/>
      <c r="V68" s="530"/>
      <c r="W68" s="530"/>
      <c r="X68" s="530"/>
      <c r="Y68" s="530"/>
      <c r="Z68" s="530"/>
      <c r="AA68" s="530"/>
      <c r="AB68" s="530"/>
      <c r="AC68" s="529"/>
      <c r="AD68" s="334" t="s">
        <v>138</v>
      </c>
      <c r="AE68" t="s">
        <v>10</v>
      </c>
      <c r="AF68" s="335">
        <v>140249252</v>
      </c>
    </row>
    <row r="69" spans="1:32" ht="48.75" customHeight="1" x14ac:dyDescent="0.25">
      <c r="A69" s="487"/>
      <c r="B69" s="728" t="s">
        <v>632</v>
      </c>
      <c r="C69" s="728"/>
      <c r="D69" s="728"/>
      <c r="E69" s="728"/>
      <c r="F69" s="729"/>
      <c r="G69" s="729"/>
      <c r="H69" s="729"/>
      <c r="I69" s="729"/>
      <c r="J69" s="487"/>
      <c r="K69" s="489"/>
      <c r="L69" s="489"/>
      <c r="M69" s="489"/>
      <c r="N69" s="489"/>
      <c r="O69" s="489"/>
      <c r="P69" s="489"/>
      <c r="Q69" s="489"/>
      <c r="R69" s="489"/>
      <c r="S69" s="489"/>
      <c r="T69" s="489"/>
      <c r="U69" s="489"/>
      <c r="V69" s="489"/>
      <c r="W69" s="489"/>
      <c r="X69" s="489"/>
      <c r="Y69" s="489"/>
      <c r="Z69" s="489"/>
      <c r="AA69" s="489"/>
      <c r="AB69" s="489"/>
      <c r="AC69" s="490"/>
      <c r="AD69" s="338" t="s">
        <v>139</v>
      </c>
      <c r="AE69" t="s">
        <v>1</v>
      </c>
      <c r="AF69" s="338">
        <v>163743744</v>
      </c>
    </row>
    <row r="70" spans="1:32" x14ac:dyDescent="0.25">
      <c r="A70" s="487"/>
      <c r="B70" s="487"/>
      <c r="C70" s="487"/>
      <c r="D70" s="487"/>
      <c r="E70" s="487"/>
      <c r="F70" s="487"/>
      <c r="G70" s="487"/>
      <c r="H70" s="487"/>
      <c r="I70" s="487"/>
      <c r="J70" s="487"/>
      <c r="K70" s="489"/>
      <c r="L70" s="489"/>
      <c r="M70" s="489"/>
      <c r="N70" s="489"/>
      <c r="O70" s="489"/>
      <c r="P70" s="489"/>
      <c r="Q70" s="489"/>
      <c r="R70" s="489"/>
      <c r="S70" s="489"/>
      <c r="T70" s="489"/>
      <c r="U70" s="489"/>
      <c r="V70" s="489"/>
      <c r="W70" s="489"/>
      <c r="X70" s="489"/>
      <c r="Y70" s="489"/>
      <c r="Z70" s="489"/>
      <c r="AA70" s="489"/>
      <c r="AB70" s="489"/>
      <c r="AC70" s="490"/>
      <c r="AD70" s="334" t="s">
        <v>481</v>
      </c>
      <c r="AE70" t="s">
        <v>1</v>
      </c>
      <c r="AF70" s="335">
        <v>140033557</v>
      </c>
    </row>
    <row r="71" spans="1:32" x14ac:dyDescent="0.25">
      <c r="A71" s="487"/>
      <c r="B71" s="532" t="s">
        <v>223</v>
      </c>
      <c r="C71" s="487"/>
      <c r="D71" s="487"/>
      <c r="E71" s="487"/>
      <c r="F71" s="487"/>
      <c r="G71" s="487"/>
      <c r="H71" s="487"/>
      <c r="I71" s="487"/>
      <c r="J71" s="487"/>
      <c r="K71" s="489"/>
      <c r="L71" s="489"/>
      <c r="M71" s="489"/>
      <c r="N71" s="489"/>
      <c r="O71" s="489"/>
      <c r="P71" s="489"/>
      <c r="Q71" s="489"/>
      <c r="R71" s="489"/>
      <c r="S71" s="489"/>
      <c r="T71" s="489"/>
      <c r="U71" s="489"/>
      <c r="V71" s="489"/>
      <c r="W71" s="489"/>
      <c r="X71" s="489"/>
      <c r="Y71" s="489"/>
      <c r="Z71" s="489"/>
      <c r="AA71" s="489"/>
      <c r="AB71" s="489"/>
      <c r="AC71" s="490"/>
      <c r="AD71" s="334" t="s">
        <v>143</v>
      </c>
      <c r="AE71" t="s">
        <v>1</v>
      </c>
      <c r="AF71" s="335">
        <v>140842886</v>
      </c>
    </row>
    <row r="72" spans="1:32" x14ac:dyDescent="0.25">
      <c r="A72" s="487"/>
      <c r="B72" s="533" t="s">
        <v>225</v>
      </c>
      <c r="C72" s="533"/>
      <c r="D72" s="534"/>
      <c r="E72" s="495"/>
      <c r="F72" s="730"/>
      <c r="G72" s="731"/>
      <c r="H72" s="731"/>
      <c r="I72" s="731"/>
      <c r="J72" s="487"/>
      <c r="K72" s="489"/>
      <c r="L72" s="489"/>
      <c r="M72" s="489"/>
      <c r="N72" s="489"/>
      <c r="O72" s="489"/>
      <c r="P72" s="489"/>
      <c r="Q72" s="489"/>
      <c r="R72" s="489"/>
      <c r="S72" s="489"/>
      <c r="T72" s="489"/>
      <c r="U72" s="489"/>
      <c r="V72" s="489"/>
      <c r="W72" s="489"/>
      <c r="X72" s="489"/>
      <c r="Y72" s="489"/>
      <c r="Z72" s="489"/>
      <c r="AA72" s="489"/>
      <c r="AB72" s="489"/>
      <c r="AC72" s="490"/>
      <c r="AD72" s="334" t="s">
        <v>146</v>
      </c>
      <c r="AE72" t="s">
        <v>1</v>
      </c>
      <c r="AF72" s="335">
        <v>140786882</v>
      </c>
    </row>
    <row r="73" spans="1:32" x14ac:dyDescent="0.25">
      <c r="A73" s="487"/>
      <c r="B73" s="718" t="s">
        <v>633</v>
      </c>
      <c r="C73" s="718"/>
      <c r="D73" s="718"/>
      <c r="E73" s="719"/>
      <c r="F73" s="720"/>
      <c r="G73" s="721"/>
      <c r="H73" s="721"/>
      <c r="I73" s="721"/>
      <c r="J73" s="487"/>
      <c r="K73" s="489"/>
      <c r="L73" s="489"/>
      <c r="M73" s="489"/>
      <c r="N73" s="489"/>
      <c r="O73" s="489"/>
      <c r="P73" s="489"/>
      <c r="Q73" s="489"/>
      <c r="R73" s="489"/>
      <c r="S73" s="489"/>
      <c r="T73" s="489"/>
      <c r="U73" s="489"/>
      <c r="V73" s="489"/>
      <c r="W73" s="489"/>
      <c r="X73" s="489"/>
      <c r="Y73" s="489"/>
      <c r="Z73" s="489"/>
      <c r="AA73" s="489"/>
      <c r="AB73" s="489"/>
      <c r="AC73" s="490"/>
      <c r="AD73" s="334" t="s">
        <v>148</v>
      </c>
      <c r="AE73" t="s">
        <v>1</v>
      </c>
      <c r="AF73" s="335">
        <v>302827126</v>
      </c>
    </row>
    <row r="74" spans="1:32" x14ac:dyDescent="0.25">
      <c r="A74" s="487"/>
      <c r="B74" s="718" t="s">
        <v>227</v>
      </c>
      <c r="C74" s="718"/>
      <c r="D74" s="718"/>
      <c r="E74" s="719"/>
      <c r="F74" s="732"/>
      <c r="G74" s="733"/>
      <c r="H74" s="733"/>
      <c r="I74" s="733"/>
      <c r="J74" s="487"/>
      <c r="K74" s="489"/>
      <c r="L74" s="489"/>
      <c r="M74" s="489"/>
      <c r="N74" s="489"/>
      <c r="O74" s="489"/>
      <c r="P74" s="489"/>
      <c r="Q74" s="489"/>
      <c r="R74" s="489"/>
      <c r="S74" s="489"/>
      <c r="T74" s="489"/>
      <c r="U74" s="489"/>
      <c r="V74" s="489"/>
      <c r="W74" s="489"/>
      <c r="X74" s="489"/>
      <c r="Y74" s="489"/>
      <c r="Z74" s="489"/>
      <c r="AA74" s="489"/>
      <c r="AB74" s="489"/>
      <c r="AC74" s="490"/>
      <c r="AD74" s="334" t="s">
        <v>150</v>
      </c>
      <c r="AE74" t="s">
        <v>1</v>
      </c>
      <c r="AF74" s="335">
        <v>163252987</v>
      </c>
    </row>
    <row r="75" spans="1:32" x14ac:dyDescent="0.25">
      <c r="A75" s="487"/>
      <c r="B75" s="718" t="s">
        <v>369</v>
      </c>
      <c r="C75" s="718"/>
      <c r="D75" s="718"/>
      <c r="E75" s="719"/>
      <c r="F75" s="720"/>
      <c r="G75" s="721"/>
      <c r="H75" s="721"/>
      <c r="I75" s="721"/>
      <c r="J75" s="487"/>
      <c r="K75" s="489"/>
      <c r="L75" s="489"/>
      <c r="M75" s="489"/>
      <c r="N75" s="489"/>
      <c r="O75" s="489"/>
      <c r="P75" s="489"/>
      <c r="Q75" s="489"/>
      <c r="R75" s="489"/>
      <c r="S75" s="489"/>
      <c r="T75" s="489"/>
      <c r="U75" s="489"/>
      <c r="V75" s="489"/>
      <c r="W75" s="489"/>
      <c r="X75" s="489"/>
      <c r="Y75" s="489"/>
      <c r="Z75" s="489"/>
      <c r="AA75" s="489"/>
      <c r="AB75" s="489"/>
      <c r="AC75" s="490"/>
      <c r="AD75" s="334" t="s">
        <v>152</v>
      </c>
      <c r="AE75" t="s">
        <v>17</v>
      </c>
      <c r="AF75" s="335">
        <v>163934977</v>
      </c>
    </row>
    <row r="76" spans="1:32" x14ac:dyDescent="0.25">
      <c r="A76" s="487"/>
      <c r="B76" s="487"/>
      <c r="C76" s="487"/>
      <c r="D76" s="487"/>
      <c r="E76" s="487"/>
      <c r="F76" s="487"/>
      <c r="G76" s="487"/>
      <c r="H76" s="487"/>
      <c r="I76" s="487"/>
      <c r="J76" s="487"/>
      <c r="K76" s="489"/>
      <c r="L76" s="489"/>
      <c r="M76" s="489"/>
      <c r="N76" s="489"/>
      <c r="O76" s="489"/>
      <c r="P76" s="489"/>
      <c r="Q76" s="489"/>
      <c r="R76" s="489"/>
      <c r="S76" s="489"/>
      <c r="T76" s="489"/>
      <c r="U76" s="489"/>
      <c r="V76" s="489"/>
      <c r="W76" s="489"/>
      <c r="X76" s="489"/>
      <c r="Y76" s="489"/>
      <c r="Z76" s="489"/>
      <c r="AA76" s="489"/>
      <c r="AB76" s="489"/>
      <c r="AC76" s="490"/>
      <c r="AD76" s="334" t="s">
        <v>154</v>
      </c>
      <c r="AE76" t="s">
        <v>1</v>
      </c>
      <c r="AF76" s="335">
        <v>163994426</v>
      </c>
    </row>
    <row r="77" spans="1:32" x14ac:dyDescent="0.25">
      <c r="A77" s="487"/>
      <c r="B77" s="487"/>
      <c r="C77" s="533"/>
      <c r="D77" s="533"/>
      <c r="E77" s="533"/>
      <c r="F77" s="487"/>
      <c r="G77" s="487"/>
      <c r="H77" s="487"/>
      <c r="I77" s="487"/>
      <c r="J77" s="487"/>
      <c r="K77" s="489"/>
      <c r="L77" s="489"/>
      <c r="M77" s="489"/>
      <c r="N77" s="489"/>
      <c r="O77" s="489"/>
      <c r="P77" s="489"/>
      <c r="Q77" s="489"/>
      <c r="R77" s="489"/>
      <c r="S77" s="489"/>
      <c r="T77" s="489"/>
      <c r="U77" s="489"/>
      <c r="V77" s="489"/>
      <c r="W77" s="489"/>
      <c r="X77" s="489"/>
      <c r="Y77" s="489"/>
      <c r="Z77" s="489"/>
      <c r="AA77" s="489"/>
      <c r="AB77" s="489"/>
      <c r="AC77" s="490"/>
      <c r="AD77" s="334" t="s">
        <v>156</v>
      </c>
      <c r="AE77" t="s">
        <v>1</v>
      </c>
      <c r="AF77" s="335">
        <v>163994611</v>
      </c>
    </row>
    <row r="78" spans="1:32" x14ac:dyDescent="0.25">
      <c r="A78" s="487"/>
      <c r="B78" s="487"/>
      <c r="C78" s="487"/>
      <c r="D78" s="487"/>
      <c r="E78" s="487"/>
      <c r="F78" s="487"/>
      <c r="G78" s="487"/>
      <c r="H78" s="14"/>
      <c r="I78" s="14"/>
      <c r="J78" s="487"/>
      <c r="K78" s="489"/>
      <c r="L78" s="489"/>
      <c r="M78" s="489"/>
      <c r="N78" s="489"/>
      <c r="O78" s="489"/>
      <c r="P78" s="489"/>
      <c r="Q78" s="489"/>
      <c r="R78" s="489"/>
      <c r="S78" s="489"/>
      <c r="T78" s="489"/>
      <c r="U78" s="489"/>
      <c r="V78" s="489"/>
      <c r="W78" s="489"/>
      <c r="X78" s="489"/>
      <c r="Y78" s="489"/>
      <c r="Z78" s="489"/>
      <c r="AA78" s="489"/>
      <c r="AB78" s="489"/>
      <c r="AC78" s="490"/>
      <c r="AD78" s="338" t="s">
        <v>159</v>
      </c>
      <c r="AE78" t="s">
        <v>1</v>
      </c>
      <c r="AF78" s="338">
        <v>164294882</v>
      </c>
    </row>
    <row r="79" spans="1:32" x14ac:dyDescent="0.25">
      <c r="A79" s="487"/>
      <c r="B79" s="487"/>
      <c r="C79" s="487"/>
      <c r="D79" s="487"/>
      <c r="E79" s="487"/>
      <c r="F79" s="487"/>
      <c r="G79" s="487"/>
      <c r="H79" s="14"/>
      <c r="I79" s="14"/>
      <c r="J79" s="487"/>
      <c r="K79" s="489"/>
      <c r="L79" s="489"/>
      <c r="M79" s="489"/>
      <c r="N79" s="489"/>
      <c r="O79" s="489"/>
      <c r="P79" s="489"/>
      <c r="Q79" s="489"/>
      <c r="R79" s="489"/>
      <c r="S79" s="489"/>
      <c r="T79" s="489"/>
      <c r="U79" s="489"/>
      <c r="V79" s="489"/>
      <c r="W79" s="489"/>
      <c r="X79" s="489"/>
      <c r="Y79" s="489"/>
      <c r="Z79" s="489"/>
      <c r="AA79" s="489"/>
      <c r="AB79" s="489"/>
      <c r="AC79" s="490"/>
      <c r="AD79" s="334" t="s">
        <v>161</v>
      </c>
      <c r="AE79" t="s">
        <v>1</v>
      </c>
      <c r="AF79" s="335">
        <v>164742773</v>
      </c>
    </row>
    <row r="80" spans="1:32" x14ac:dyDescent="0.25">
      <c r="A80" s="487"/>
      <c r="B80" s="487"/>
      <c r="C80" s="535"/>
      <c r="D80" s="487"/>
      <c r="E80" s="487"/>
      <c r="F80" s="487"/>
      <c r="G80" s="487"/>
      <c r="H80" s="14"/>
      <c r="I80" s="14"/>
      <c r="J80" s="487"/>
      <c r="K80" s="489"/>
      <c r="L80" s="489"/>
      <c r="M80" s="489"/>
      <c r="N80" s="489"/>
      <c r="O80" s="489"/>
      <c r="P80" s="489"/>
      <c r="Q80" s="489"/>
      <c r="R80" s="489"/>
      <c r="S80" s="489"/>
      <c r="T80" s="489"/>
      <c r="U80" s="489"/>
      <c r="V80" s="489"/>
      <c r="W80" s="489"/>
      <c r="X80" s="489"/>
      <c r="Y80" s="489"/>
      <c r="Z80" s="489"/>
      <c r="AA80" s="489"/>
      <c r="AB80" s="489"/>
      <c r="AC80" s="490"/>
      <c r="AD80" s="334" t="s">
        <v>162</v>
      </c>
      <c r="AE80" t="s">
        <v>1</v>
      </c>
      <c r="AF80" s="335">
        <v>164702526</v>
      </c>
    </row>
    <row r="81" spans="1:32" x14ac:dyDescent="0.25">
      <c r="A81" s="487"/>
      <c r="B81" s="487"/>
      <c r="C81" s="487"/>
      <c r="D81" s="487"/>
      <c r="E81" s="487"/>
      <c r="F81" s="487"/>
      <c r="G81" s="487"/>
      <c r="H81" s="14"/>
      <c r="I81" s="14"/>
      <c r="J81" s="487"/>
      <c r="K81" s="489"/>
      <c r="L81" s="489"/>
      <c r="M81" s="489"/>
      <c r="N81" s="489"/>
      <c r="O81" s="489"/>
      <c r="P81" s="489"/>
      <c r="Q81" s="489"/>
      <c r="R81" s="489"/>
      <c r="S81" s="489"/>
      <c r="T81" s="489"/>
      <c r="U81" s="489"/>
      <c r="V81" s="489"/>
      <c r="W81" s="489"/>
      <c r="X81" s="489"/>
      <c r="Y81" s="489"/>
      <c r="Z81" s="489"/>
      <c r="AA81" s="489"/>
      <c r="AB81" s="489"/>
      <c r="AC81" s="490"/>
      <c r="AD81" s="334" t="s">
        <v>164</v>
      </c>
      <c r="AE81" t="s">
        <v>1</v>
      </c>
      <c r="AF81" s="335">
        <v>164702145</v>
      </c>
    </row>
    <row r="82" spans="1:32" x14ac:dyDescent="0.25">
      <c r="A82" s="487"/>
      <c r="B82" s="487"/>
      <c r="C82" s="487"/>
      <c r="D82" s="487"/>
      <c r="E82" s="487"/>
      <c r="F82" s="487"/>
      <c r="G82" s="487"/>
      <c r="H82" s="14"/>
      <c r="I82" s="14"/>
      <c r="J82" s="487"/>
      <c r="K82" s="489"/>
      <c r="L82" s="489"/>
      <c r="M82" s="489"/>
      <c r="N82" s="489"/>
      <c r="O82" s="489"/>
      <c r="P82" s="489"/>
      <c r="Q82" s="489"/>
      <c r="R82" s="489"/>
      <c r="S82" s="489"/>
      <c r="T82" s="489"/>
      <c r="U82" s="489"/>
      <c r="V82" s="489"/>
      <c r="W82" s="489"/>
      <c r="X82" s="489"/>
      <c r="Y82" s="489"/>
      <c r="Z82" s="489"/>
      <c r="AA82" s="489"/>
      <c r="AB82" s="489"/>
      <c r="AC82" s="490"/>
      <c r="AD82" s="334" t="s">
        <v>165</v>
      </c>
      <c r="AE82" t="s">
        <v>1</v>
      </c>
      <c r="AF82" s="335">
        <v>165219441</v>
      </c>
    </row>
    <row r="83" spans="1:32" x14ac:dyDescent="0.25">
      <c r="A83" s="487"/>
      <c r="B83" s="487"/>
      <c r="C83" s="487"/>
      <c r="D83" s="487"/>
      <c r="E83" s="487"/>
      <c r="F83" s="487"/>
      <c r="G83" s="487"/>
      <c r="H83" s="14"/>
      <c r="I83" s="14"/>
      <c r="J83" s="487"/>
      <c r="K83" s="489"/>
      <c r="L83" s="489"/>
      <c r="M83" s="489"/>
      <c r="N83" s="489"/>
      <c r="O83" s="489"/>
      <c r="P83" s="489"/>
      <c r="Q83" s="489"/>
      <c r="R83" s="489"/>
      <c r="S83" s="489"/>
      <c r="T83" s="489"/>
      <c r="U83" s="489"/>
      <c r="V83" s="489"/>
      <c r="W83" s="489"/>
      <c r="X83" s="489"/>
      <c r="Y83" s="489"/>
      <c r="Z83" s="489"/>
      <c r="AA83" s="489"/>
      <c r="AB83" s="489"/>
      <c r="AC83" s="490"/>
      <c r="AD83" s="334" t="s">
        <v>167</v>
      </c>
      <c r="AE83" t="s">
        <v>1</v>
      </c>
      <c r="AF83" s="335">
        <v>165171377</v>
      </c>
    </row>
    <row r="84" spans="1:32" x14ac:dyDescent="0.25">
      <c r="A84" s="489"/>
      <c r="B84" s="489"/>
      <c r="C84" s="489"/>
      <c r="D84" s="489"/>
      <c r="E84" s="489"/>
      <c r="F84" s="489"/>
      <c r="G84" s="489"/>
      <c r="J84" s="489"/>
      <c r="K84" s="489"/>
      <c r="L84" s="489"/>
      <c r="M84" s="489"/>
      <c r="N84" s="489"/>
      <c r="O84" s="489"/>
      <c r="P84" s="489"/>
      <c r="Q84" s="489"/>
      <c r="R84" s="489"/>
      <c r="S84" s="489"/>
      <c r="T84" s="489"/>
      <c r="U84" s="489"/>
      <c r="V84" s="489"/>
      <c r="W84" s="489"/>
      <c r="X84" s="489"/>
      <c r="Y84" s="489"/>
      <c r="Z84" s="489"/>
      <c r="AA84" s="489"/>
      <c r="AB84" s="489"/>
      <c r="AC84" s="490"/>
      <c r="AD84" s="334" t="s">
        <v>169</v>
      </c>
      <c r="AE84" t="s">
        <v>1</v>
      </c>
      <c r="AF84" s="335">
        <v>251168030</v>
      </c>
    </row>
    <row r="85" spans="1:32" x14ac:dyDescent="0.25">
      <c r="A85" s="489"/>
      <c r="B85" s="489"/>
      <c r="C85" s="489"/>
      <c r="D85" s="489"/>
      <c r="E85" s="489"/>
      <c r="F85" s="489"/>
      <c r="G85" s="489"/>
      <c r="J85" s="489"/>
      <c r="K85" s="489"/>
      <c r="L85" s="489"/>
      <c r="M85" s="489"/>
      <c r="N85" s="489"/>
      <c r="O85" s="489"/>
      <c r="P85" s="489"/>
      <c r="Q85" s="489"/>
      <c r="R85" s="489"/>
      <c r="S85" s="489"/>
      <c r="T85" s="489"/>
      <c r="U85" s="489"/>
      <c r="V85" s="489"/>
      <c r="W85" s="489"/>
      <c r="X85" s="489"/>
      <c r="Y85" s="489"/>
      <c r="Z85" s="489"/>
      <c r="AA85" s="489"/>
      <c r="AB85" s="489"/>
      <c r="AC85" s="490"/>
      <c r="AD85" s="334" t="s">
        <v>171</v>
      </c>
      <c r="AE85" t="s">
        <v>1</v>
      </c>
      <c r="AF85" s="335">
        <v>151425755</v>
      </c>
    </row>
    <row r="86" spans="1:32" x14ac:dyDescent="0.25">
      <c r="A86" s="489"/>
      <c r="B86" s="489"/>
      <c r="C86" s="489"/>
      <c r="D86" s="489"/>
      <c r="E86" s="489"/>
      <c r="F86" s="489"/>
      <c r="G86" s="489"/>
      <c r="J86" s="489"/>
      <c r="K86" s="489"/>
      <c r="L86" s="489"/>
      <c r="M86" s="489"/>
      <c r="N86" s="489"/>
      <c r="O86" s="489"/>
      <c r="P86" s="489"/>
      <c r="Q86" s="489"/>
      <c r="R86" s="489"/>
      <c r="S86" s="489"/>
      <c r="T86" s="489"/>
      <c r="U86" s="489"/>
      <c r="V86" s="489"/>
      <c r="W86" s="489"/>
      <c r="X86" s="489"/>
      <c r="Y86" s="489"/>
      <c r="Z86" s="489"/>
      <c r="AA86" s="489"/>
      <c r="AB86" s="489"/>
      <c r="AC86" s="490"/>
      <c r="AD86" s="334" t="s">
        <v>173</v>
      </c>
      <c r="AE86" t="s">
        <v>1</v>
      </c>
      <c r="AF86" s="335">
        <v>151104226</v>
      </c>
    </row>
    <row r="87" spans="1:32" x14ac:dyDescent="0.25">
      <c r="A87" s="489"/>
      <c r="B87" s="489"/>
      <c r="C87" s="489"/>
      <c r="D87" s="489"/>
      <c r="E87" s="489"/>
      <c r="F87" s="489"/>
      <c r="G87" s="489"/>
      <c r="J87" s="489"/>
      <c r="K87" s="489"/>
      <c r="L87" s="489"/>
      <c r="M87" s="489"/>
      <c r="N87" s="489"/>
      <c r="O87" s="489"/>
      <c r="P87" s="489"/>
      <c r="Q87" s="489"/>
      <c r="R87" s="489"/>
      <c r="S87" s="489"/>
      <c r="T87" s="489"/>
      <c r="U87" s="489"/>
      <c r="V87" s="489"/>
      <c r="W87" s="489"/>
      <c r="X87" s="489"/>
      <c r="Y87" s="489"/>
      <c r="Z87" s="489"/>
      <c r="AA87" s="489"/>
      <c r="AB87" s="489"/>
      <c r="AC87" s="490"/>
      <c r="AD87" s="338" t="s">
        <v>176</v>
      </c>
      <c r="AE87" t="s">
        <v>1</v>
      </c>
      <c r="AF87" s="338">
        <v>151479265</v>
      </c>
    </row>
    <row r="88" spans="1:32" x14ac:dyDescent="0.25">
      <c r="A88" s="489"/>
      <c r="B88" s="489"/>
      <c r="C88" s="489"/>
      <c r="D88" s="489"/>
      <c r="E88" s="489"/>
      <c r="F88" s="489"/>
      <c r="G88" s="489"/>
      <c r="J88" s="489"/>
      <c r="K88" s="489"/>
      <c r="L88" s="489"/>
      <c r="M88" s="489"/>
      <c r="N88" s="489"/>
      <c r="O88" s="489"/>
      <c r="P88" s="489"/>
      <c r="Q88" s="489"/>
      <c r="R88" s="489"/>
      <c r="S88" s="489"/>
      <c r="T88" s="489"/>
      <c r="U88" s="489"/>
      <c r="V88" s="489"/>
      <c r="W88" s="489"/>
      <c r="X88" s="489"/>
      <c r="Y88" s="489"/>
      <c r="Z88" s="489"/>
      <c r="AA88" s="489"/>
      <c r="AB88" s="489"/>
      <c r="AC88" s="490"/>
      <c r="AD88" s="334" t="s">
        <v>178</v>
      </c>
      <c r="AE88" t="s">
        <v>1</v>
      </c>
      <c r="AF88" s="335">
        <v>166901968</v>
      </c>
    </row>
    <row r="89" spans="1:32" x14ac:dyDescent="0.25">
      <c r="A89" s="489"/>
      <c r="B89" s="489"/>
      <c r="C89" s="489"/>
      <c r="D89" s="489"/>
      <c r="E89" s="489"/>
      <c r="F89" s="489"/>
      <c r="G89" s="489"/>
      <c r="J89" s="489"/>
      <c r="K89" s="489"/>
      <c r="L89" s="489"/>
      <c r="M89" s="489"/>
      <c r="N89" s="489"/>
      <c r="O89" s="489"/>
      <c r="P89" s="489"/>
      <c r="Q89" s="489"/>
      <c r="R89" s="489"/>
      <c r="S89" s="489"/>
      <c r="T89" s="489"/>
      <c r="U89" s="489"/>
      <c r="V89" s="489"/>
      <c r="W89" s="489"/>
      <c r="X89" s="489"/>
      <c r="Y89" s="489"/>
      <c r="Z89" s="489"/>
      <c r="AA89" s="489"/>
      <c r="AB89" s="489"/>
      <c r="AC89" s="490"/>
      <c r="AD89" s="334" t="s">
        <v>179</v>
      </c>
      <c r="AE89" t="s">
        <v>1</v>
      </c>
      <c r="AF89" s="335">
        <v>166486116</v>
      </c>
    </row>
    <row r="90" spans="1:32" hidden="1" x14ac:dyDescent="0.25">
      <c r="A90" s="489"/>
      <c r="B90" s="489"/>
      <c r="C90" s="489"/>
      <c r="D90" s="489"/>
      <c r="E90" s="489"/>
      <c r="F90" s="489"/>
      <c r="G90" s="489"/>
      <c r="J90" s="489"/>
      <c r="K90" s="489"/>
      <c r="L90" s="489"/>
      <c r="M90" s="489"/>
      <c r="N90" s="489"/>
      <c r="O90" s="489"/>
      <c r="P90" s="489"/>
      <c r="Q90" s="489"/>
      <c r="R90" s="489"/>
      <c r="S90" s="489"/>
      <c r="T90" s="489"/>
      <c r="U90" s="489"/>
      <c r="V90" s="489"/>
      <c r="W90" s="489"/>
      <c r="X90" s="489"/>
      <c r="Y90" s="489"/>
      <c r="Z90" s="489"/>
      <c r="AA90" s="489"/>
      <c r="AB90" s="489"/>
      <c r="AC90" s="490"/>
      <c r="AD90" s="338" t="s">
        <v>181</v>
      </c>
      <c r="AE90" t="s">
        <v>1</v>
      </c>
      <c r="AF90" s="338">
        <v>171780190</v>
      </c>
    </row>
    <row r="91" spans="1:32" hidden="1" x14ac:dyDescent="0.25">
      <c r="A91" s="489"/>
      <c r="B91" s="489"/>
      <c r="C91" s="598"/>
      <c r="D91" s="489"/>
      <c r="E91" s="489"/>
      <c r="F91" s="489"/>
      <c r="G91" s="489"/>
      <c r="J91" s="489"/>
      <c r="K91" s="489"/>
      <c r="L91" s="489"/>
      <c r="M91" s="489"/>
      <c r="N91" s="489"/>
      <c r="O91" s="489"/>
      <c r="P91" s="489"/>
      <c r="Q91" s="489"/>
      <c r="R91" s="489"/>
      <c r="S91" s="489"/>
      <c r="T91" s="489"/>
      <c r="U91" s="489"/>
      <c r="V91" s="489"/>
      <c r="W91" s="489"/>
      <c r="X91" s="489"/>
      <c r="Y91" s="489"/>
      <c r="Z91" s="489"/>
      <c r="AA91" s="489"/>
      <c r="AB91" s="489"/>
      <c r="AC91" s="490"/>
      <c r="AD91" s="334" t="s">
        <v>182</v>
      </c>
      <c r="AE91" t="s">
        <v>1</v>
      </c>
      <c r="AF91" s="335">
        <v>166576994</v>
      </c>
    </row>
    <row r="92" spans="1:32" hidden="1" x14ac:dyDescent="0.25">
      <c r="A92" s="489"/>
      <c r="B92" s="489"/>
      <c r="C92" s="489"/>
      <c r="D92" s="489"/>
      <c r="E92" s="489"/>
      <c r="F92" s="489"/>
      <c r="G92" s="489"/>
      <c r="J92" s="489"/>
      <c r="K92" s="489"/>
      <c r="L92" s="489"/>
      <c r="M92" s="489"/>
      <c r="N92" s="489"/>
      <c r="O92" s="489"/>
      <c r="P92" s="489"/>
      <c r="Q92" s="489"/>
      <c r="R92" s="489"/>
      <c r="S92" s="489"/>
      <c r="T92" s="489"/>
      <c r="U92" s="489"/>
      <c r="V92" s="489"/>
      <c r="W92" s="489"/>
      <c r="X92" s="489"/>
      <c r="Y92" s="489"/>
      <c r="Z92" s="489"/>
      <c r="AA92" s="489"/>
      <c r="AB92" s="489"/>
      <c r="AC92" s="490"/>
      <c r="AD92" s="334" t="s">
        <v>184</v>
      </c>
      <c r="AE92" t="s">
        <v>1</v>
      </c>
      <c r="AF92" s="335">
        <v>166552032</v>
      </c>
    </row>
    <row r="93" spans="1:32" hidden="1" x14ac:dyDescent="0.25">
      <c r="A93" s="489"/>
      <c r="B93" s="489"/>
      <c r="C93" s="489"/>
      <c r="D93" s="489"/>
      <c r="E93" s="489"/>
      <c r="F93" s="489"/>
      <c r="G93" s="489"/>
      <c r="J93" s="489"/>
      <c r="K93" s="489"/>
      <c r="L93" s="489"/>
      <c r="M93" s="489"/>
      <c r="N93" s="489"/>
      <c r="O93" s="489"/>
      <c r="P93" s="489"/>
      <c r="Q93" s="489"/>
      <c r="R93" s="489"/>
      <c r="S93" s="489"/>
      <c r="T93" s="489"/>
      <c r="U93" s="489"/>
      <c r="V93" s="489"/>
      <c r="W93" s="489"/>
      <c r="X93" s="489"/>
      <c r="Y93" s="489"/>
      <c r="Z93" s="489"/>
      <c r="AA93" s="489"/>
      <c r="AB93" s="489"/>
      <c r="AC93" s="490"/>
      <c r="AD93" s="334" t="s">
        <v>185</v>
      </c>
      <c r="AE93" t="s">
        <v>1</v>
      </c>
      <c r="AF93" s="335">
        <v>166445258</v>
      </c>
    </row>
    <row r="94" spans="1:32" hidden="1" x14ac:dyDescent="0.25">
      <c r="A94" s="489"/>
      <c r="B94" s="489"/>
      <c r="C94" s="489"/>
      <c r="D94" s="489"/>
      <c r="E94" s="489"/>
      <c r="F94" s="489"/>
      <c r="G94" s="489"/>
      <c r="J94" s="489"/>
      <c r="K94" s="489"/>
      <c r="L94" s="489"/>
      <c r="M94" s="489"/>
      <c r="N94" s="489"/>
      <c r="O94" s="489"/>
      <c r="P94" s="489"/>
      <c r="Q94" s="489"/>
      <c r="R94" s="489"/>
      <c r="S94" s="489"/>
      <c r="T94" s="489"/>
      <c r="U94" s="489"/>
      <c r="V94" s="489"/>
      <c r="W94" s="489"/>
      <c r="X94" s="489"/>
      <c r="Y94" s="489"/>
      <c r="Z94" s="489"/>
      <c r="AA94" s="489"/>
      <c r="AB94" s="489"/>
      <c r="AC94" s="490"/>
      <c r="AD94" s="334" t="s">
        <v>187</v>
      </c>
      <c r="AE94" t="s">
        <v>1</v>
      </c>
      <c r="AF94" s="335">
        <v>167520735</v>
      </c>
    </row>
    <row r="95" spans="1:32" hidden="1" x14ac:dyDescent="0.25">
      <c r="A95" s="489"/>
      <c r="B95" s="489"/>
      <c r="C95" s="489"/>
      <c r="D95" s="489"/>
      <c r="E95" s="489"/>
      <c r="F95" s="489"/>
      <c r="G95" s="489"/>
      <c r="J95" s="489"/>
      <c r="K95" s="489"/>
      <c r="L95" s="489"/>
      <c r="M95" s="489"/>
      <c r="N95" s="489"/>
      <c r="O95" s="489"/>
      <c r="P95" s="489"/>
      <c r="Q95" s="489"/>
      <c r="R95" s="489"/>
      <c r="S95" s="489"/>
      <c r="T95" s="489"/>
      <c r="U95" s="489"/>
      <c r="V95" s="489"/>
      <c r="W95" s="489"/>
      <c r="X95" s="489"/>
      <c r="Y95" s="489"/>
      <c r="Z95" s="489"/>
      <c r="AA95" s="489"/>
      <c r="AB95" s="489"/>
      <c r="AC95" s="490"/>
      <c r="AD95" s="334" t="s">
        <v>188</v>
      </c>
      <c r="AE95" t="s">
        <v>1</v>
      </c>
      <c r="AF95" s="335">
        <v>167610175</v>
      </c>
    </row>
    <row r="96" spans="1:32" hidden="1" x14ac:dyDescent="0.25">
      <c r="A96" s="489"/>
      <c r="B96" s="489"/>
      <c r="C96" s="489"/>
      <c r="D96" s="489"/>
      <c r="E96" s="489"/>
      <c r="F96" s="489"/>
      <c r="G96" s="489"/>
      <c r="J96" s="489"/>
      <c r="K96" s="489"/>
      <c r="L96" s="489"/>
      <c r="M96" s="489"/>
      <c r="N96" s="489"/>
      <c r="O96" s="489"/>
      <c r="P96" s="489"/>
      <c r="Q96" s="489"/>
      <c r="R96" s="489"/>
      <c r="S96" s="489"/>
      <c r="T96" s="489"/>
      <c r="U96" s="489"/>
      <c r="V96" s="489"/>
      <c r="W96" s="489"/>
      <c r="X96" s="489"/>
      <c r="Y96" s="489"/>
      <c r="Z96" s="489"/>
      <c r="AA96" s="489"/>
      <c r="AB96" s="489"/>
      <c r="AC96" s="490"/>
      <c r="AD96" s="334" t="s">
        <v>190</v>
      </c>
      <c r="AE96" t="s">
        <v>1</v>
      </c>
      <c r="AF96" s="335">
        <v>167500661</v>
      </c>
    </row>
    <row r="97" spans="1:32" hidden="1" x14ac:dyDescent="0.25">
      <c r="A97" s="489"/>
      <c r="B97" s="489"/>
      <c r="C97" s="489"/>
      <c r="D97" s="489"/>
      <c r="E97" s="489"/>
      <c r="F97" s="489"/>
      <c r="G97" s="489"/>
      <c r="J97" s="489"/>
      <c r="K97" s="489"/>
      <c r="L97" s="489"/>
      <c r="M97" s="489"/>
      <c r="N97" s="489"/>
      <c r="O97" s="489"/>
      <c r="P97" s="489"/>
      <c r="Q97" s="489"/>
      <c r="R97" s="489"/>
      <c r="S97" s="489"/>
      <c r="T97" s="489"/>
      <c r="U97" s="489"/>
      <c r="V97" s="489"/>
      <c r="W97" s="489"/>
      <c r="X97" s="489"/>
      <c r="Y97" s="489"/>
      <c r="Z97" s="489"/>
      <c r="AA97" s="489"/>
      <c r="AB97" s="489"/>
      <c r="AC97" s="490"/>
      <c r="AD97" s="334" t="s">
        <v>191</v>
      </c>
      <c r="AE97" t="s">
        <v>1</v>
      </c>
      <c r="AF97" s="335">
        <v>167524751</v>
      </c>
    </row>
    <row r="98" spans="1:32" hidden="1" x14ac:dyDescent="0.25">
      <c r="A98" s="489"/>
      <c r="B98" s="489"/>
      <c r="C98" s="598"/>
      <c r="D98" s="489"/>
      <c r="E98" s="489"/>
      <c r="F98" s="489"/>
      <c r="G98" s="489"/>
      <c r="J98" s="489"/>
      <c r="K98" s="489"/>
      <c r="L98" s="489"/>
      <c r="M98" s="489"/>
      <c r="N98" s="489"/>
      <c r="O98" s="489"/>
      <c r="P98" s="489"/>
      <c r="Q98" s="489"/>
      <c r="R98" s="489"/>
      <c r="S98" s="489"/>
      <c r="T98" s="489"/>
      <c r="U98" s="489"/>
      <c r="V98" s="489"/>
      <c r="W98" s="489"/>
      <c r="X98" s="489"/>
      <c r="Y98" s="489"/>
      <c r="Z98" s="489"/>
      <c r="AA98" s="489"/>
      <c r="AB98" s="489"/>
      <c r="AC98" s="490"/>
      <c r="AD98" s="334" t="s">
        <v>193</v>
      </c>
      <c r="AE98" t="s">
        <v>1</v>
      </c>
      <c r="AF98" s="335">
        <v>152703524</v>
      </c>
    </row>
    <row r="99" spans="1:32" hidden="1" x14ac:dyDescent="0.25">
      <c r="A99" s="489"/>
      <c r="B99" s="489"/>
      <c r="C99" s="598"/>
      <c r="D99" s="489"/>
      <c r="E99" s="489"/>
      <c r="F99" s="489"/>
      <c r="G99" s="489"/>
      <c r="J99" s="489"/>
      <c r="K99" s="489"/>
      <c r="L99" s="489"/>
      <c r="M99" s="489"/>
      <c r="N99" s="489"/>
      <c r="O99" s="489"/>
      <c r="P99" s="489"/>
      <c r="Q99" s="489"/>
      <c r="R99" s="489"/>
      <c r="S99" s="489"/>
      <c r="T99" s="489"/>
      <c r="U99" s="489"/>
      <c r="V99" s="489"/>
      <c r="W99" s="489"/>
      <c r="X99" s="489"/>
      <c r="Y99" s="489"/>
      <c r="Z99" s="489"/>
      <c r="AA99" s="489"/>
      <c r="AB99" s="489"/>
      <c r="AC99" s="490"/>
      <c r="AD99" s="334" t="s">
        <v>194</v>
      </c>
      <c r="AE99" t="s">
        <v>1</v>
      </c>
      <c r="AF99" s="335">
        <v>152768582</v>
      </c>
    </row>
    <row r="100" spans="1:32" hidden="1" x14ac:dyDescent="0.25">
      <c r="A100" s="489"/>
      <c r="B100" s="489"/>
      <c r="C100" s="489"/>
      <c r="D100" s="489"/>
      <c r="E100" s="489"/>
      <c r="F100" s="489"/>
      <c r="G100" s="489"/>
      <c r="J100" s="489"/>
      <c r="K100" s="489"/>
      <c r="L100" s="489"/>
      <c r="M100" s="489"/>
      <c r="N100" s="489"/>
      <c r="O100" s="489"/>
      <c r="P100" s="489"/>
      <c r="Q100" s="489"/>
      <c r="R100" s="489"/>
      <c r="S100" s="489"/>
      <c r="T100" s="489"/>
      <c r="U100" s="489"/>
      <c r="V100" s="489"/>
      <c r="W100" s="489"/>
      <c r="X100" s="489"/>
      <c r="Y100" s="489"/>
      <c r="Z100" s="489"/>
      <c r="AA100" s="489"/>
      <c r="AB100" s="489"/>
      <c r="AC100" s="490"/>
      <c r="AD100" s="334" t="s">
        <v>196</v>
      </c>
      <c r="AE100" t="s">
        <v>1</v>
      </c>
      <c r="AF100" s="335">
        <v>152767676</v>
      </c>
    </row>
    <row r="101" spans="1:32" hidden="1" x14ac:dyDescent="0.25">
      <c r="A101" s="489"/>
      <c r="B101" s="489"/>
      <c r="C101" s="489"/>
      <c r="D101" s="489"/>
      <c r="E101" s="489"/>
      <c r="F101" s="489"/>
      <c r="G101" s="489"/>
      <c r="J101" s="489"/>
      <c r="K101" s="489"/>
      <c r="L101" s="489"/>
      <c r="M101" s="489"/>
      <c r="N101" s="489"/>
      <c r="O101" s="489"/>
      <c r="P101" s="489"/>
      <c r="Q101" s="489"/>
      <c r="R101" s="489"/>
      <c r="S101" s="489"/>
      <c r="T101" s="489"/>
      <c r="U101" s="489"/>
      <c r="V101" s="489"/>
      <c r="W101" s="489"/>
      <c r="X101" s="489"/>
      <c r="Y101" s="489"/>
      <c r="Z101" s="489"/>
      <c r="AA101" s="489"/>
      <c r="AB101" s="489"/>
      <c r="AC101" s="490"/>
      <c r="AD101" s="334" t="s">
        <v>199</v>
      </c>
      <c r="AE101" t="s">
        <v>1</v>
      </c>
      <c r="AF101" s="335">
        <v>177390158</v>
      </c>
    </row>
    <row r="102" spans="1:32" hidden="1" x14ac:dyDescent="0.25">
      <c r="A102" s="489"/>
      <c r="B102" s="489"/>
      <c r="C102" s="489"/>
      <c r="D102" s="489"/>
      <c r="E102" s="489"/>
      <c r="F102" s="489"/>
      <c r="G102" s="489"/>
      <c r="J102" s="489"/>
      <c r="K102" s="489"/>
      <c r="L102" s="489"/>
      <c r="M102" s="489"/>
      <c r="N102" s="489"/>
      <c r="O102" s="489"/>
      <c r="P102" s="489"/>
      <c r="Q102" s="489"/>
      <c r="R102" s="489"/>
      <c r="S102" s="489"/>
      <c r="T102" s="489"/>
      <c r="U102" s="489"/>
      <c r="V102" s="489"/>
      <c r="W102" s="489"/>
      <c r="X102" s="489"/>
      <c r="Y102" s="489"/>
      <c r="Z102" s="489"/>
      <c r="AA102" s="489"/>
      <c r="AB102" s="489"/>
      <c r="AC102" s="490"/>
      <c r="AD102" s="334" t="s">
        <v>202</v>
      </c>
      <c r="AE102" t="s">
        <v>1</v>
      </c>
      <c r="AF102" s="335">
        <v>167904337</v>
      </c>
    </row>
    <row r="103" spans="1:32" hidden="1" x14ac:dyDescent="0.25">
      <c r="A103" s="489"/>
      <c r="B103" s="489"/>
      <c r="C103" s="489"/>
      <c r="D103" s="489"/>
      <c r="E103" s="489"/>
      <c r="F103" s="489"/>
      <c r="G103" s="489"/>
      <c r="J103" s="489"/>
      <c r="K103" s="489"/>
      <c r="L103" s="489"/>
      <c r="M103" s="489"/>
      <c r="N103" s="489"/>
      <c r="O103" s="489"/>
      <c r="P103" s="489"/>
      <c r="Q103" s="489"/>
      <c r="R103" s="489"/>
      <c r="S103" s="489"/>
      <c r="T103" s="489"/>
      <c r="U103" s="489"/>
      <c r="V103" s="489"/>
      <c r="W103" s="489"/>
      <c r="X103" s="489"/>
      <c r="Y103" s="489"/>
      <c r="Z103" s="489"/>
      <c r="AA103" s="489"/>
      <c r="AB103" s="489"/>
      <c r="AC103" s="490"/>
      <c r="AD103" s="334" t="s">
        <v>203</v>
      </c>
      <c r="AE103" t="s">
        <v>1</v>
      </c>
      <c r="AF103" s="335">
        <v>167909640</v>
      </c>
    </row>
    <row r="104" spans="1:32" hidden="1" x14ac:dyDescent="0.25">
      <c r="A104" s="489"/>
      <c r="B104" s="489"/>
      <c r="C104" s="489"/>
      <c r="D104" s="489"/>
      <c r="E104" s="489"/>
      <c r="F104" s="489"/>
      <c r="G104" s="489"/>
      <c r="J104" s="489"/>
      <c r="K104" s="489"/>
      <c r="L104" s="489"/>
      <c r="M104" s="489"/>
      <c r="N104" s="489"/>
      <c r="O104" s="489"/>
      <c r="P104" s="489"/>
      <c r="Q104" s="489"/>
      <c r="R104" s="489"/>
      <c r="S104" s="489"/>
      <c r="T104" s="489"/>
      <c r="U104" s="489"/>
      <c r="V104" s="489"/>
      <c r="W104" s="489"/>
      <c r="X104" s="489"/>
      <c r="Y104" s="489"/>
      <c r="Z104" s="489"/>
      <c r="AA104" s="489"/>
      <c r="AB104" s="489"/>
      <c r="AC104" s="490"/>
      <c r="AD104" s="334" t="s">
        <v>205</v>
      </c>
      <c r="AE104" t="s">
        <v>1</v>
      </c>
      <c r="AF104" s="335">
        <v>167922698</v>
      </c>
    </row>
    <row r="105" spans="1:32" hidden="1" x14ac:dyDescent="0.25">
      <c r="A105" s="489"/>
      <c r="B105" s="489"/>
      <c r="C105" s="489"/>
      <c r="D105" s="489"/>
      <c r="E105" s="489"/>
      <c r="F105" s="489"/>
      <c r="G105" s="489"/>
      <c r="J105" s="489"/>
      <c r="K105" s="489"/>
      <c r="L105" s="489"/>
      <c r="M105" s="489"/>
      <c r="N105" s="489"/>
      <c r="O105" s="489"/>
      <c r="P105" s="489"/>
      <c r="Q105" s="489"/>
      <c r="R105" s="489"/>
      <c r="S105" s="489"/>
      <c r="T105" s="489"/>
      <c r="U105" s="489"/>
      <c r="V105" s="489"/>
      <c r="W105" s="489"/>
      <c r="X105" s="489"/>
      <c r="Y105" s="489"/>
      <c r="Z105" s="489"/>
      <c r="AA105" s="489"/>
      <c r="AB105" s="489"/>
      <c r="AC105" s="490"/>
      <c r="AD105" s="334" t="s">
        <v>503</v>
      </c>
      <c r="AE105" t="s">
        <v>1</v>
      </c>
      <c r="AF105" s="335">
        <v>167900463</v>
      </c>
    </row>
    <row r="106" spans="1:32" hidden="1" x14ac:dyDescent="0.25">
      <c r="A106" s="489"/>
      <c r="B106" s="489"/>
      <c r="C106" s="489"/>
      <c r="D106" s="489"/>
      <c r="E106" s="489"/>
      <c r="F106" s="489"/>
      <c r="G106" s="489"/>
      <c r="J106" s="489"/>
      <c r="K106" s="489"/>
      <c r="L106" s="489"/>
      <c r="M106" s="489"/>
      <c r="N106" s="489"/>
      <c r="O106" s="489"/>
      <c r="P106" s="489"/>
      <c r="Q106" s="489"/>
      <c r="R106" s="489"/>
      <c r="S106" s="489"/>
      <c r="T106" s="489"/>
      <c r="U106" s="489"/>
      <c r="V106" s="489"/>
      <c r="W106" s="489"/>
      <c r="X106" s="489"/>
      <c r="Y106" s="489"/>
      <c r="Z106" s="489"/>
      <c r="AA106" s="489"/>
      <c r="AB106" s="489"/>
      <c r="AC106" s="490"/>
      <c r="AD106" s="334" t="s">
        <v>206</v>
      </c>
      <c r="AE106" t="s">
        <v>1</v>
      </c>
      <c r="AF106" s="335">
        <v>152447391</v>
      </c>
    </row>
    <row r="107" spans="1:32" hidden="1" x14ac:dyDescent="0.25">
      <c r="A107" s="489"/>
      <c r="B107" s="489"/>
      <c r="C107" s="489"/>
      <c r="D107" s="489"/>
      <c r="E107" s="489"/>
      <c r="F107" s="489"/>
      <c r="G107" s="489"/>
      <c r="J107" s="489"/>
      <c r="K107" s="489"/>
      <c r="L107" s="489"/>
      <c r="M107" s="489"/>
      <c r="N107" s="489"/>
      <c r="O107" s="489"/>
      <c r="P107" s="489"/>
      <c r="Q107" s="489"/>
      <c r="R107" s="489"/>
      <c r="S107" s="489"/>
      <c r="T107" s="489"/>
      <c r="U107" s="489"/>
      <c r="V107" s="489"/>
      <c r="W107" s="489"/>
      <c r="X107" s="489"/>
      <c r="Y107" s="489"/>
      <c r="Z107" s="489"/>
      <c r="AA107" s="489"/>
      <c r="AB107" s="489"/>
      <c r="AC107" s="490"/>
      <c r="AD107" s="334" t="s">
        <v>207</v>
      </c>
      <c r="AE107" t="s">
        <v>1</v>
      </c>
      <c r="AF107" s="335">
        <v>152409729</v>
      </c>
    </row>
    <row r="108" spans="1:32" hidden="1" x14ac:dyDescent="0.25">
      <c r="A108" s="489"/>
      <c r="B108" s="489"/>
      <c r="C108" s="598"/>
      <c r="D108" s="489"/>
      <c r="E108" s="489"/>
      <c r="F108" s="489"/>
      <c r="G108" s="489"/>
      <c r="J108" s="489"/>
      <c r="K108" s="489"/>
      <c r="L108" s="489"/>
      <c r="M108" s="489"/>
      <c r="N108" s="489"/>
      <c r="O108" s="489"/>
      <c r="P108" s="489"/>
      <c r="Q108" s="489"/>
      <c r="R108" s="489"/>
      <c r="S108" s="489"/>
      <c r="T108" s="489"/>
      <c r="U108" s="489"/>
      <c r="V108" s="489"/>
      <c r="W108" s="489"/>
      <c r="X108" s="489"/>
      <c r="Y108" s="489"/>
      <c r="Z108" s="489"/>
      <c r="AA108" s="489"/>
      <c r="AB108" s="489"/>
      <c r="AC108" s="490"/>
      <c r="AD108" s="334" t="s">
        <v>208</v>
      </c>
      <c r="AE108" t="s">
        <v>1</v>
      </c>
      <c r="AF108" s="335">
        <v>152697886</v>
      </c>
    </row>
    <row r="109" spans="1:32" hidden="1" x14ac:dyDescent="0.25">
      <c r="A109" s="489"/>
      <c r="B109" s="489"/>
      <c r="C109" s="598"/>
      <c r="D109" s="489"/>
      <c r="E109" s="489"/>
      <c r="F109" s="489"/>
      <c r="G109" s="489"/>
      <c r="J109" s="489"/>
      <c r="K109" s="489"/>
      <c r="L109" s="489"/>
      <c r="M109" s="489"/>
      <c r="N109" s="489"/>
      <c r="O109" s="489"/>
      <c r="P109" s="489"/>
      <c r="Q109" s="489"/>
      <c r="R109" s="489"/>
      <c r="S109" s="489"/>
      <c r="T109" s="489"/>
      <c r="U109" s="489"/>
      <c r="V109" s="489"/>
      <c r="W109" s="489"/>
      <c r="X109" s="489"/>
      <c r="Y109" s="489"/>
      <c r="Z109" s="489"/>
      <c r="AA109" s="489"/>
      <c r="AB109" s="489"/>
      <c r="AC109" s="490"/>
      <c r="AD109" s="334" t="s">
        <v>482</v>
      </c>
      <c r="AE109" t="s">
        <v>1</v>
      </c>
      <c r="AF109" s="335">
        <v>152492671</v>
      </c>
    </row>
    <row r="110" spans="1:32" hidden="1" x14ac:dyDescent="0.25">
      <c r="A110" s="489"/>
      <c r="B110" s="489"/>
      <c r="C110" s="489"/>
      <c r="D110" s="489"/>
      <c r="E110" s="489"/>
      <c r="F110" s="489"/>
      <c r="G110" s="489"/>
      <c r="J110" s="489"/>
      <c r="K110" s="489"/>
      <c r="L110" s="489"/>
      <c r="M110" s="489"/>
      <c r="N110" s="489"/>
      <c r="O110" s="489"/>
      <c r="P110" s="489"/>
      <c r="Q110" s="489"/>
      <c r="R110" s="489"/>
      <c r="S110" s="489"/>
      <c r="T110" s="489"/>
      <c r="U110" s="489"/>
      <c r="V110" s="489"/>
      <c r="W110" s="489"/>
      <c r="X110" s="489"/>
      <c r="Y110" s="489"/>
      <c r="Z110" s="489"/>
      <c r="AA110" s="489"/>
      <c r="AB110" s="489"/>
      <c r="AC110" s="490"/>
      <c r="AD110" s="334" t="s">
        <v>410</v>
      </c>
      <c r="AE110" t="s">
        <v>17</v>
      </c>
      <c r="AF110" s="335">
        <v>304942928</v>
      </c>
    </row>
    <row r="111" spans="1:32" hidden="1" x14ac:dyDescent="0.25">
      <c r="A111" s="489"/>
      <c r="B111" s="489"/>
      <c r="C111" s="489"/>
      <c r="D111" s="489"/>
      <c r="E111" s="489"/>
      <c r="F111" s="489"/>
      <c r="G111" s="489"/>
      <c r="J111" s="489"/>
      <c r="K111" s="489"/>
      <c r="L111" s="489"/>
      <c r="M111" s="489"/>
      <c r="N111" s="489"/>
      <c r="O111" s="489"/>
      <c r="P111" s="489"/>
      <c r="Q111" s="489"/>
      <c r="R111" s="489"/>
      <c r="S111" s="489"/>
      <c r="T111" s="489"/>
      <c r="U111" s="489"/>
      <c r="V111" s="489"/>
      <c r="W111" s="489"/>
      <c r="X111" s="489"/>
      <c r="Y111" s="489"/>
      <c r="Z111" s="489"/>
      <c r="AA111" s="489"/>
      <c r="AB111" s="489"/>
      <c r="AC111" s="490"/>
      <c r="AD111" s="338" t="s">
        <v>411</v>
      </c>
      <c r="AE111" t="s">
        <v>10</v>
      </c>
      <c r="AF111" s="338">
        <v>147248313</v>
      </c>
    </row>
    <row r="112" spans="1:32" hidden="1" x14ac:dyDescent="0.25">
      <c r="A112" s="489"/>
      <c r="B112" s="489"/>
      <c r="C112" s="489"/>
      <c r="D112" s="489"/>
      <c r="E112" s="489"/>
      <c r="F112" s="489"/>
      <c r="G112" s="489"/>
      <c r="J112" s="489"/>
      <c r="K112" s="489"/>
      <c r="L112" s="489"/>
      <c r="M112" s="489"/>
      <c r="N112" s="489"/>
      <c r="O112" s="489"/>
      <c r="P112" s="489"/>
      <c r="Q112" s="489"/>
      <c r="R112" s="489"/>
      <c r="S112" s="489"/>
      <c r="T112" s="489"/>
      <c r="U112" s="489"/>
      <c r="V112" s="489"/>
      <c r="W112" s="489"/>
      <c r="X112" s="489"/>
      <c r="Y112" s="489"/>
      <c r="Z112" s="489"/>
      <c r="AA112" s="489"/>
      <c r="AB112" s="489"/>
      <c r="AC112" s="490"/>
      <c r="AD112" s="338" t="s">
        <v>412</v>
      </c>
      <c r="AE112" t="s">
        <v>1</v>
      </c>
      <c r="AF112" s="338">
        <v>147104754</v>
      </c>
    </row>
    <row r="113" spans="1:32" hidden="1" x14ac:dyDescent="0.25">
      <c r="A113" s="489"/>
      <c r="B113" s="489"/>
      <c r="C113" s="489"/>
      <c r="D113" s="489"/>
      <c r="E113" s="489"/>
      <c r="F113" s="489"/>
      <c r="G113" s="489"/>
      <c r="J113" s="489"/>
      <c r="K113" s="489"/>
      <c r="L113" s="489"/>
      <c r="M113" s="489"/>
      <c r="N113" s="489"/>
      <c r="O113" s="489"/>
      <c r="P113" s="489"/>
      <c r="Q113" s="489"/>
      <c r="R113" s="489"/>
      <c r="S113" s="489"/>
      <c r="T113" s="489"/>
      <c r="U113" s="489"/>
      <c r="V113" s="489"/>
      <c r="W113" s="489"/>
      <c r="X113" s="489"/>
      <c r="Y113" s="489"/>
      <c r="Z113" s="489"/>
      <c r="AA113" s="489"/>
      <c r="AB113" s="489"/>
      <c r="AC113" s="490"/>
      <c r="AD113" s="334" t="s">
        <v>212</v>
      </c>
      <c r="AE113" t="s">
        <v>10</v>
      </c>
      <c r="AF113" s="335">
        <v>247025610</v>
      </c>
    </row>
    <row r="114" spans="1:32" hidden="1" x14ac:dyDescent="0.25">
      <c r="A114" s="489"/>
      <c r="B114" s="489"/>
      <c r="C114" s="489"/>
      <c r="D114" s="489"/>
      <c r="E114" s="489"/>
      <c r="F114" s="489"/>
      <c r="G114" s="489"/>
      <c r="J114" s="489"/>
      <c r="K114" s="489"/>
      <c r="L114" s="489"/>
      <c r="M114" s="489"/>
      <c r="N114" s="489"/>
      <c r="O114" s="489"/>
      <c r="P114" s="489"/>
      <c r="Q114" s="489"/>
      <c r="R114" s="489"/>
      <c r="S114" s="489"/>
      <c r="T114" s="489"/>
      <c r="U114" s="489"/>
      <c r="V114" s="489"/>
      <c r="W114" s="489"/>
      <c r="X114" s="489"/>
      <c r="Y114" s="489"/>
      <c r="Z114" s="489"/>
      <c r="AA114" s="489"/>
      <c r="AB114" s="489"/>
      <c r="AC114" s="490"/>
      <c r="AD114" s="334" t="s">
        <v>214</v>
      </c>
      <c r="AE114" t="s">
        <v>1</v>
      </c>
      <c r="AF114" s="335">
        <v>147024322</v>
      </c>
    </row>
    <row r="115" spans="1:32" hidden="1" x14ac:dyDescent="0.25">
      <c r="A115" s="489"/>
      <c r="B115" s="489"/>
      <c r="C115" s="598"/>
      <c r="D115" s="489"/>
      <c r="E115" s="489"/>
      <c r="F115" s="489"/>
      <c r="G115" s="489"/>
      <c r="J115" s="489"/>
      <c r="K115" s="489"/>
      <c r="L115" s="489"/>
      <c r="M115" s="489"/>
      <c r="N115" s="489"/>
      <c r="O115" s="489"/>
      <c r="P115" s="489"/>
      <c r="Q115" s="489"/>
      <c r="R115" s="489"/>
      <c r="S115" s="489"/>
      <c r="T115" s="489"/>
      <c r="U115" s="489"/>
      <c r="V115" s="489"/>
      <c r="W115" s="489"/>
      <c r="X115" s="489"/>
      <c r="Y115" s="489"/>
      <c r="Z115" s="489"/>
      <c r="AA115" s="489"/>
      <c r="AB115" s="489"/>
      <c r="AC115" s="490"/>
      <c r="AD115" s="334" t="s">
        <v>504</v>
      </c>
      <c r="AE115" t="s">
        <v>10</v>
      </c>
      <c r="AF115" s="335">
        <v>147146714</v>
      </c>
    </row>
    <row r="116" spans="1:32" hidden="1" x14ac:dyDescent="0.25">
      <c r="A116" s="489"/>
      <c r="B116" s="489"/>
      <c r="C116" s="489"/>
      <c r="D116" s="489"/>
      <c r="E116" s="489"/>
      <c r="F116" s="489"/>
      <c r="G116" s="489"/>
      <c r="J116" s="489"/>
      <c r="K116" s="489"/>
      <c r="L116" s="489"/>
      <c r="M116" s="489"/>
      <c r="N116" s="489"/>
      <c r="O116" s="489"/>
      <c r="P116" s="489"/>
      <c r="Q116" s="489"/>
      <c r="R116" s="489"/>
      <c r="S116" s="489"/>
      <c r="T116" s="489"/>
      <c r="U116" s="489"/>
      <c r="V116" s="489"/>
      <c r="W116" s="489"/>
      <c r="X116" s="489"/>
      <c r="Y116" s="489"/>
      <c r="Z116" s="489"/>
      <c r="AA116" s="489"/>
      <c r="AB116" s="489"/>
      <c r="AC116" s="490"/>
      <c r="AD116" s="334" t="s">
        <v>217</v>
      </c>
      <c r="AE116" t="s">
        <v>1</v>
      </c>
      <c r="AF116" s="335">
        <v>147026330</v>
      </c>
    </row>
    <row r="117" spans="1:32" hidden="1" x14ac:dyDescent="0.25">
      <c r="A117" s="489"/>
      <c r="B117" s="489"/>
      <c r="C117" s="489"/>
      <c r="D117" s="489"/>
      <c r="E117" s="489"/>
      <c r="F117" s="489"/>
      <c r="G117" s="489"/>
      <c r="J117" s="489"/>
      <c r="K117" s="489"/>
      <c r="L117" s="489"/>
      <c r="M117" s="489"/>
      <c r="N117" s="489"/>
      <c r="O117" s="489"/>
      <c r="P117" s="489"/>
      <c r="Q117" s="489"/>
      <c r="R117" s="489"/>
      <c r="S117" s="489"/>
      <c r="T117" s="489"/>
      <c r="U117" s="489"/>
      <c r="V117" s="489"/>
      <c r="W117" s="489"/>
      <c r="X117" s="489"/>
      <c r="Y117" s="489"/>
      <c r="Z117" s="489"/>
      <c r="AA117" s="489"/>
      <c r="AB117" s="489"/>
      <c r="AC117" s="490"/>
      <c r="AD117" s="334" t="s">
        <v>219</v>
      </c>
      <c r="AE117" t="s">
        <v>1</v>
      </c>
      <c r="AF117" s="335">
        <v>247737020</v>
      </c>
    </row>
    <row r="118" spans="1:32" hidden="1" x14ac:dyDescent="0.25">
      <c r="A118" s="489"/>
      <c r="B118" s="489"/>
      <c r="C118" s="489"/>
      <c r="D118" s="489"/>
      <c r="E118" s="489"/>
      <c r="F118" s="489"/>
      <c r="G118" s="489"/>
      <c r="J118" s="489"/>
      <c r="K118" s="489"/>
      <c r="L118" s="489"/>
      <c r="M118" s="489"/>
      <c r="N118" s="489"/>
      <c r="O118" s="489"/>
      <c r="P118" s="489"/>
      <c r="Q118" s="489"/>
      <c r="R118" s="489"/>
      <c r="S118" s="489"/>
      <c r="T118" s="489"/>
      <c r="U118" s="489"/>
      <c r="V118" s="489"/>
      <c r="W118" s="489"/>
      <c r="X118" s="489"/>
      <c r="Y118" s="489"/>
      <c r="Z118" s="489"/>
      <c r="AA118" s="489"/>
      <c r="AB118" s="489"/>
      <c r="AC118" s="490"/>
      <c r="AD118" s="334" t="s">
        <v>220</v>
      </c>
      <c r="AE118" t="s">
        <v>1</v>
      </c>
      <c r="AF118" s="335">
        <v>147146333</v>
      </c>
    </row>
    <row r="119" spans="1:32" hidden="1" x14ac:dyDescent="0.25">
      <c r="A119" s="489"/>
      <c r="B119" s="489"/>
      <c r="C119" s="598"/>
      <c r="D119" s="489"/>
      <c r="E119" s="489"/>
      <c r="F119" s="489"/>
      <c r="G119" s="489"/>
      <c r="J119" s="489"/>
      <c r="K119" s="489"/>
      <c r="L119" s="489"/>
      <c r="M119" s="489"/>
      <c r="N119" s="489"/>
      <c r="O119" s="489"/>
      <c r="P119" s="489"/>
      <c r="Q119" s="489"/>
      <c r="R119" s="489"/>
      <c r="S119" s="489"/>
      <c r="T119" s="489"/>
      <c r="U119" s="489"/>
      <c r="V119" s="489"/>
      <c r="W119" s="489"/>
      <c r="X119" s="489"/>
      <c r="Y119" s="489"/>
      <c r="Z119" s="489"/>
      <c r="AA119" s="489"/>
      <c r="AB119" s="489"/>
      <c r="AC119" s="490"/>
      <c r="AD119" s="338" t="s">
        <v>221</v>
      </c>
      <c r="AE119" t="s">
        <v>1</v>
      </c>
      <c r="AF119" s="338">
        <v>300127004</v>
      </c>
    </row>
    <row r="120" spans="1:32" hidden="1" x14ac:dyDescent="0.25">
      <c r="A120" s="489"/>
      <c r="B120" s="489"/>
      <c r="C120" s="489"/>
      <c r="D120" s="489"/>
      <c r="E120" s="489"/>
      <c r="F120" s="489"/>
      <c r="G120" s="489"/>
      <c r="J120" s="489"/>
      <c r="K120" s="489"/>
      <c r="L120" s="489"/>
      <c r="M120" s="489"/>
      <c r="N120" s="489"/>
      <c r="O120" s="489"/>
      <c r="P120" s="489"/>
      <c r="Q120" s="489"/>
      <c r="R120" s="489"/>
      <c r="S120" s="489"/>
      <c r="T120" s="489"/>
      <c r="U120" s="489"/>
      <c r="V120" s="489"/>
      <c r="W120" s="489"/>
      <c r="X120" s="489"/>
      <c r="Y120" s="489"/>
      <c r="Z120" s="489"/>
      <c r="AA120" s="489"/>
      <c r="AB120" s="489"/>
      <c r="AC120" s="490"/>
      <c r="AD120" s="334" t="s">
        <v>224</v>
      </c>
      <c r="AE120" t="s">
        <v>1</v>
      </c>
      <c r="AF120" s="335">
        <v>169236961</v>
      </c>
    </row>
    <row r="121" spans="1:32" hidden="1" x14ac:dyDescent="0.25">
      <c r="A121" s="489"/>
      <c r="B121" s="489"/>
      <c r="C121" s="489"/>
      <c r="D121" s="489"/>
      <c r="E121" s="489"/>
      <c r="F121" s="489"/>
      <c r="G121" s="489"/>
      <c r="J121" s="489"/>
      <c r="K121" s="489"/>
      <c r="L121" s="489"/>
      <c r="M121" s="489"/>
      <c r="N121" s="489"/>
      <c r="O121" s="489"/>
      <c r="P121" s="489"/>
      <c r="Q121" s="489"/>
      <c r="R121" s="489"/>
      <c r="S121" s="489"/>
      <c r="T121" s="489"/>
      <c r="U121" s="489"/>
      <c r="V121" s="489"/>
      <c r="W121" s="489"/>
      <c r="X121" s="489"/>
      <c r="Y121" s="489"/>
      <c r="Z121" s="489"/>
      <c r="AA121" s="489"/>
      <c r="AB121" s="489"/>
      <c r="AC121" s="490"/>
      <c r="AD121" s="334" t="s">
        <v>226</v>
      </c>
      <c r="AE121" t="s">
        <v>1</v>
      </c>
      <c r="AF121" s="335">
        <v>169139957</v>
      </c>
    </row>
    <row r="122" spans="1:32" hidden="1" x14ac:dyDescent="0.25">
      <c r="A122" s="489"/>
      <c r="B122" s="489"/>
      <c r="C122" s="489"/>
      <c r="D122" s="489"/>
      <c r="E122" s="489"/>
      <c r="F122" s="489"/>
      <c r="G122" s="489"/>
      <c r="J122" s="489"/>
      <c r="K122" s="489"/>
      <c r="L122" s="489"/>
      <c r="M122" s="489"/>
      <c r="N122" s="489"/>
      <c r="O122" s="489"/>
      <c r="P122" s="489"/>
      <c r="Q122" s="489"/>
      <c r="R122" s="489"/>
      <c r="S122" s="489"/>
      <c r="T122" s="489"/>
      <c r="U122" s="489"/>
      <c r="V122" s="489"/>
      <c r="W122" s="489"/>
      <c r="X122" s="489"/>
      <c r="Y122" s="489"/>
      <c r="Z122" s="489"/>
      <c r="AA122" s="489"/>
      <c r="AB122" s="489"/>
      <c r="AC122" s="490"/>
      <c r="AD122" s="334" t="s">
        <v>228</v>
      </c>
      <c r="AE122" t="s">
        <v>1</v>
      </c>
      <c r="AF122" s="335">
        <v>169167554</v>
      </c>
    </row>
    <row r="123" spans="1:32" hidden="1" x14ac:dyDescent="0.25">
      <c r="A123" s="489"/>
      <c r="B123" s="489"/>
      <c r="C123" s="599"/>
      <c r="D123" s="489"/>
      <c r="E123" s="489"/>
      <c r="F123" s="489"/>
      <c r="G123" s="489"/>
      <c r="J123" s="489"/>
      <c r="K123" s="489"/>
      <c r="L123" s="489"/>
      <c r="M123" s="489"/>
      <c r="N123" s="489"/>
      <c r="O123" s="489"/>
      <c r="P123" s="489"/>
      <c r="Q123" s="489"/>
      <c r="R123" s="489"/>
      <c r="S123" s="489"/>
      <c r="T123" s="489"/>
      <c r="U123" s="489"/>
      <c r="V123" s="489"/>
      <c r="W123" s="489"/>
      <c r="X123" s="489"/>
      <c r="Y123" s="489"/>
      <c r="Z123" s="489"/>
      <c r="AA123" s="489"/>
      <c r="AB123" s="489"/>
      <c r="AC123" s="490"/>
      <c r="AD123" s="334" t="s">
        <v>230</v>
      </c>
      <c r="AE123" t="s">
        <v>1</v>
      </c>
      <c r="AF123" s="335">
        <v>169176222</v>
      </c>
    </row>
    <row r="124" spans="1:32" hidden="1" x14ac:dyDescent="0.25">
      <c r="A124" s="489"/>
      <c r="B124" s="489"/>
      <c r="C124" s="489"/>
      <c r="D124" s="489"/>
      <c r="E124" s="489"/>
      <c r="F124" s="489"/>
      <c r="G124" s="489"/>
      <c r="J124" s="489"/>
      <c r="K124" s="489"/>
      <c r="L124" s="489"/>
      <c r="M124" s="489"/>
      <c r="N124" s="489"/>
      <c r="O124" s="489"/>
      <c r="P124" s="489"/>
      <c r="Q124" s="489"/>
      <c r="R124" s="489"/>
      <c r="S124" s="489"/>
      <c r="T124" s="489"/>
      <c r="U124" s="489"/>
      <c r="V124" s="489"/>
      <c r="W124" s="489"/>
      <c r="X124" s="489"/>
      <c r="Y124" s="489"/>
      <c r="Z124" s="489"/>
      <c r="AA124" s="489"/>
      <c r="AB124" s="489"/>
      <c r="AC124" s="490"/>
      <c r="AD124" s="334" t="s">
        <v>232</v>
      </c>
      <c r="AE124" t="s">
        <v>17</v>
      </c>
      <c r="AF124" s="335">
        <v>271042320</v>
      </c>
    </row>
    <row r="125" spans="1:32" hidden="1" x14ac:dyDescent="0.25">
      <c r="A125" s="489"/>
      <c r="B125" s="489"/>
      <c r="C125" s="598"/>
      <c r="D125" s="489"/>
      <c r="E125" s="489"/>
      <c r="F125" s="489"/>
      <c r="G125" s="489"/>
      <c r="J125" s="489"/>
      <c r="K125" s="489"/>
      <c r="L125" s="489"/>
      <c r="M125" s="489"/>
      <c r="N125" s="489"/>
      <c r="O125" s="489"/>
      <c r="P125" s="489"/>
      <c r="Q125" s="489"/>
      <c r="R125" s="489"/>
      <c r="S125" s="489"/>
      <c r="T125" s="489"/>
      <c r="U125" s="489"/>
      <c r="V125" s="489"/>
      <c r="W125" s="489"/>
      <c r="X125" s="489"/>
      <c r="Y125" s="489"/>
      <c r="Z125" s="489"/>
      <c r="AA125" s="489"/>
      <c r="AB125" s="489"/>
      <c r="AC125" s="490"/>
      <c r="AD125" s="334" t="s">
        <v>233</v>
      </c>
      <c r="AE125" t="s">
        <v>1</v>
      </c>
      <c r="AF125" s="335">
        <v>269814430</v>
      </c>
    </row>
    <row r="126" spans="1:32" hidden="1" x14ac:dyDescent="0.25">
      <c r="A126" s="489"/>
      <c r="B126" s="489"/>
      <c r="C126" s="489"/>
      <c r="D126" s="489"/>
      <c r="E126" s="489"/>
      <c r="F126" s="489"/>
      <c r="G126" s="489"/>
      <c r="J126" s="489"/>
      <c r="K126" s="489"/>
      <c r="L126" s="489"/>
      <c r="M126" s="489"/>
      <c r="N126" s="489"/>
      <c r="O126" s="489"/>
      <c r="P126" s="489"/>
      <c r="Q126" s="489"/>
      <c r="R126" s="489"/>
      <c r="S126" s="489"/>
      <c r="T126" s="489"/>
      <c r="U126" s="489"/>
      <c r="V126" s="489"/>
      <c r="W126" s="489"/>
      <c r="X126" s="489"/>
      <c r="Y126" s="489"/>
      <c r="Z126" s="489"/>
      <c r="AA126" s="489"/>
      <c r="AB126" s="489"/>
      <c r="AC126" s="490"/>
      <c r="AD126" s="334" t="s">
        <v>234</v>
      </c>
      <c r="AE126" t="s">
        <v>1</v>
      </c>
      <c r="AF126" s="335">
        <v>170535455</v>
      </c>
    </row>
    <row r="127" spans="1:32" hidden="1" x14ac:dyDescent="0.25">
      <c r="A127" s="489"/>
      <c r="B127" s="489"/>
      <c r="C127" s="489"/>
      <c r="D127" s="489"/>
      <c r="E127" s="489"/>
      <c r="F127" s="489"/>
      <c r="G127" s="489"/>
      <c r="J127" s="489"/>
      <c r="K127" s="489"/>
      <c r="L127" s="489"/>
      <c r="M127" s="489"/>
      <c r="N127" s="489"/>
      <c r="O127" s="489"/>
      <c r="P127" s="489"/>
      <c r="Q127" s="489"/>
      <c r="R127" s="489"/>
      <c r="S127" s="489"/>
      <c r="T127" s="489"/>
      <c r="U127" s="489"/>
      <c r="V127" s="489"/>
      <c r="W127" s="489"/>
      <c r="X127" s="489"/>
      <c r="Y127" s="489"/>
      <c r="Z127" s="489"/>
      <c r="AA127" s="489"/>
      <c r="AB127" s="489"/>
      <c r="AC127" s="490"/>
      <c r="AD127" s="334" t="s">
        <v>235</v>
      </c>
      <c r="AE127" t="s">
        <v>1</v>
      </c>
      <c r="AF127" s="335">
        <v>169845485</v>
      </c>
    </row>
    <row r="128" spans="1:32" hidden="1" x14ac:dyDescent="0.25">
      <c r="A128" s="489"/>
      <c r="B128" s="489"/>
      <c r="C128" s="489"/>
      <c r="D128" s="489"/>
      <c r="E128" s="489"/>
      <c r="F128" s="489"/>
      <c r="G128" s="489"/>
      <c r="J128" s="489"/>
      <c r="K128" s="489"/>
      <c r="L128" s="489"/>
      <c r="M128" s="489"/>
      <c r="N128" s="489"/>
      <c r="O128" s="489"/>
      <c r="P128" s="489"/>
      <c r="Q128" s="489"/>
      <c r="R128" s="489"/>
      <c r="S128" s="489"/>
      <c r="T128" s="489"/>
      <c r="U128" s="489"/>
      <c r="V128" s="489"/>
      <c r="W128" s="489"/>
      <c r="X128" s="489"/>
      <c r="Y128" s="489"/>
      <c r="Z128" s="489"/>
      <c r="AA128" s="489"/>
      <c r="AB128" s="489"/>
      <c r="AC128" s="490"/>
      <c r="AD128" s="334" t="s">
        <v>483</v>
      </c>
      <c r="AE128" t="s">
        <v>1</v>
      </c>
      <c r="AF128" s="335">
        <v>170759250</v>
      </c>
    </row>
    <row r="129" spans="1:32" hidden="1" x14ac:dyDescent="0.25">
      <c r="A129" s="489"/>
      <c r="B129" s="489"/>
      <c r="C129" s="598"/>
      <c r="D129" s="489"/>
      <c r="E129" s="489"/>
      <c r="F129" s="489"/>
      <c r="G129" s="489"/>
      <c r="J129" s="489"/>
      <c r="K129" s="489"/>
      <c r="L129" s="489"/>
      <c r="M129" s="489"/>
      <c r="N129" s="489"/>
      <c r="O129" s="489"/>
      <c r="P129" s="489"/>
      <c r="Q129" s="489"/>
      <c r="R129" s="489"/>
      <c r="S129" s="489"/>
      <c r="T129" s="489"/>
      <c r="U129" s="489"/>
      <c r="V129" s="489"/>
      <c r="W129" s="489"/>
      <c r="X129" s="489"/>
      <c r="Y129" s="489"/>
      <c r="Z129" s="489"/>
      <c r="AA129" s="489"/>
      <c r="AB129" s="489"/>
      <c r="AC129" s="490"/>
      <c r="AD129" s="334" t="s">
        <v>236</v>
      </c>
      <c r="AE129" t="s">
        <v>1</v>
      </c>
      <c r="AF129" s="335">
        <v>170639781</v>
      </c>
    </row>
    <row r="130" spans="1:32" hidden="1" x14ac:dyDescent="0.25">
      <c r="A130" s="489"/>
      <c r="B130" s="489"/>
      <c r="C130" s="489"/>
      <c r="D130" s="489"/>
      <c r="E130" s="489"/>
      <c r="F130" s="489"/>
      <c r="G130" s="489"/>
      <c r="J130" s="489"/>
      <c r="K130" s="489"/>
      <c r="L130" s="489"/>
      <c r="M130" s="489"/>
      <c r="N130" s="489"/>
      <c r="O130" s="489"/>
      <c r="P130" s="489"/>
      <c r="Q130" s="489"/>
      <c r="R130" s="489"/>
      <c r="S130" s="489"/>
      <c r="T130" s="489"/>
      <c r="U130" s="489"/>
      <c r="V130" s="489"/>
      <c r="W130" s="489"/>
      <c r="X130" s="489"/>
      <c r="Y130" s="489"/>
      <c r="Z130" s="489"/>
      <c r="AA130" s="489"/>
      <c r="AB130" s="489"/>
      <c r="AC130" s="490"/>
      <c r="AD130" s="334" t="s">
        <v>237</v>
      </c>
      <c r="AE130" t="s">
        <v>1</v>
      </c>
      <c r="AF130" s="335">
        <v>170609076</v>
      </c>
    </row>
    <row r="131" spans="1:32" hidden="1" x14ac:dyDescent="0.25">
      <c r="A131" s="489"/>
      <c r="B131" s="489"/>
      <c r="C131" s="489"/>
      <c r="D131" s="489"/>
      <c r="E131" s="489"/>
      <c r="F131" s="489"/>
      <c r="G131" s="489"/>
      <c r="J131" s="489"/>
      <c r="K131" s="489"/>
      <c r="L131" s="489"/>
      <c r="M131" s="489"/>
      <c r="N131" s="489"/>
      <c r="O131" s="489"/>
      <c r="P131" s="489"/>
      <c r="Q131" s="489"/>
      <c r="R131" s="489"/>
      <c r="S131" s="489"/>
      <c r="T131" s="489"/>
      <c r="U131" s="489"/>
      <c r="V131" s="489"/>
      <c r="W131" s="489"/>
      <c r="X131" s="489"/>
      <c r="Y131" s="489"/>
      <c r="Z131" s="489"/>
      <c r="AA131" s="489"/>
      <c r="AB131" s="489"/>
      <c r="AC131" s="490"/>
      <c r="AD131" s="334" t="s">
        <v>484</v>
      </c>
      <c r="AE131" t="s">
        <v>1</v>
      </c>
      <c r="AF131" s="335">
        <v>271278580</v>
      </c>
    </row>
    <row r="132" spans="1:32" hidden="1" x14ac:dyDescent="0.25">
      <c r="A132" s="489"/>
      <c r="B132" s="489"/>
      <c r="C132" s="489"/>
      <c r="D132" s="489"/>
      <c r="E132" s="489"/>
      <c r="F132" s="489"/>
      <c r="G132" s="489"/>
      <c r="J132" s="489"/>
      <c r="K132" s="489"/>
      <c r="L132" s="489"/>
      <c r="M132" s="489"/>
      <c r="N132" s="489"/>
      <c r="O132" s="489"/>
      <c r="P132" s="489"/>
      <c r="Q132" s="489"/>
      <c r="R132" s="489"/>
      <c r="S132" s="489"/>
      <c r="T132" s="489"/>
      <c r="U132" s="489"/>
      <c r="V132" s="489"/>
      <c r="W132" s="489"/>
      <c r="X132" s="489"/>
      <c r="Y132" s="489"/>
      <c r="Z132" s="489"/>
      <c r="AA132" s="489"/>
      <c r="AB132" s="489"/>
      <c r="AC132" s="490"/>
      <c r="AD132" s="334" t="s">
        <v>238</v>
      </c>
      <c r="AE132" t="s">
        <v>1</v>
      </c>
      <c r="AF132" s="335">
        <v>171444859</v>
      </c>
    </row>
    <row r="133" spans="1:32" hidden="1" x14ac:dyDescent="0.25">
      <c r="A133" s="489"/>
      <c r="B133" s="489"/>
      <c r="C133" s="599"/>
      <c r="D133" s="489"/>
      <c r="E133" s="489"/>
      <c r="F133" s="489"/>
      <c r="G133" s="489"/>
      <c r="J133" s="489"/>
      <c r="K133" s="489"/>
      <c r="L133" s="489"/>
      <c r="M133" s="489"/>
      <c r="N133" s="489"/>
      <c r="O133" s="489"/>
      <c r="P133" s="489"/>
      <c r="Q133" s="489"/>
      <c r="R133" s="489"/>
      <c r="S133" s="489"/>
      <c r="T133" s="489"/>
      <c r="U133" s="489"/>
      <c r="V133" s="489"/>
      <c r="W133" s="489"/>
      <c r="X133" s="489"/>
      <c r="Y133" s="489"/>
      <c r="Z133" s="489"/>
      <c r="AA133" s="489"/>
      <c r="AB133" s="489"/>
      <c r="AC133" s="490"/>
      <c r="AD133" s="334" t="s">
        <v>239</v>
      </c>
      <c r="AE133" t="s">
        <v>1</v>
      </c>
      <c r="AF133" s="335">
        <v>171265176</v>
      </c>
    </row>
    <row r="134" spans="1:32" hidden="1" x14ac:dyDescent="0.25">
      <c r="A134" s="489"/>
      <c r="B134" s="489"/>
      <c r="C134" s="598"/>
      <c r="D134" s="489"/>
      <c r="E134" s="489"/>
      <c r="F134" s="489"/>
      <c r="G134" s="489"/>
      <c r="J134" s="489"/>
      <c r="K134" s="489"/>
      <c r="L134" s="489"/>
      <c r="M134" s="489"/>
      <c r="N134" s="489"/>
      <c r="O134" s="489"/>
      <c r="P134" s="489"/>
      <c r="Q134" s="489"/>
      <c r="R134" s="489"/>
      <c r="S134" s="489"/>
      <c r="T134" s="489"/>
      <c r="U134" s="489"/>
      <c r="V134" s="489"/>
      <c r="W134" s="489"/>
      <c r="X134" s="489"/>
      <c r="Y134" s="489"/>
      <c r="Z134" s="489"/>
      <c r="AA134" s="489"/>
      <c r="AB134" s="489"/>
      <c r="AC134" s="490"/>
      <c r="AD134" s="334" t="s">
        <v>240</v>
      </c>
      <c r="AE134" t="s">
        <v>1</v>
      </c>
      <c r="AF134" s="335">
        <v>172412113</v>
      </c>
    </row>
    <row r="135" spans="1:32" hidden="1" x14ac:dyDescent="0.25">
      <c r="A135" s="489"/>
      <c r="B135" s="489"/>
      <c r="C135" s="489"/>
      <c r="D135" s="489"/>
      <c r="E135" s="489"/>
      <c r="F135" s="489"/>
      <c r="G135" s="489"/>
      <c r="J135" s="489"/>
      <c r="K135" s="489"/>
      <c r="L135" s="489"/>
      <c r="M135" s="489"/>
      <c r="N135" s="489"/>
      <c r="O135" s="489"/>
      <c r="P135" s="489"/>
      <c r="Q135" s="489"/>
      <c r="R135" s="489"/>
      <c r="S135" s="489"/>
      <c r="T135" s="489"/>
      <c r="U135" s="489"/>
      <c r="V135" s="489"/>
      <c r="W135" s="489"/>
      <c r="X135" s="489"/>
      <c r="Y135" s="489"/>
      <c r="Z135" s="489"/>
      <c r="AA135" s="489"/>
      <c r="AB135" s="489"/>
      <c r="AC135" s="490"/>
      <c r="AD135" s="334" t="s">
        <v>241</v>
      </c>
      <c r="AE135" t="s">
        <v>1</v>
      </c>
      <c r="AF135" s="335">
        <v>172380181</v>
      </c>
    </row>
    <row r="136" spans="1:32" hidden="1" x14ac:dyDescent="0.25">
      <c r="A136" s="489"/>
      <c r="B136" s="489"/>
      <c r="C136" s="489"/>
      <c r="D136" s="489"/>
      <c r="E136" s="489"/>
      <c r="F136" s="489"/>
      <c r="G136" s="489"/>
      <c r="J136" s="489"/>
      <c r="K136" s="489"/>
      <c r="L136" s="489"/>
      <c r="M136" s="489"/>
      <c r="N136" s="489"/>
      <c r="O136" s="489"/>
      <c r="P136" s="489"/>
      <c r="Q136" s="489"/>
      <c r="R136" s="489"/>
      <c r="S136" s="489"/>
      <c r="T136" s="489"/>
      <c r="U136" s="489"/>
      <c r="V136" s="489"/>
      <c r="W136" s="489"/>
      <c r="X136" s="489"/>
      <c r="Y136" s="489"/>
      <c r="Z136" s="489"/>
      <c r="AA136" s="489"/>
      <c r="AB136" s="489"/>
      <c r="AC136" s="490"/>
      <c r="AD136" s="334" t="s">
        <v>242</v>
      </c>
      <c r="AE136" t="s">
        <v>1</v>
      </c>
      <c r="AF136" s="335">
        <v>172247665</v>
      </c>
    </row>
    <row r="137" spans="1:32" hidden="1" x14ac:dyDescent="0.25">
      <c r="A137" s="489"/>
      <c r="B137" s="489"/>
      <c r="C137" s="489"/>
      <c r="D137" s="489"/>
      <c r="E137" s="489"/>
      <c r="F137" s="489"/>
      <c r="G137" s="489"/>
      <c r="J137" s="489"/>
      <c r="K137" s="489"/>
      <c r="L137" s="489"/>
      <c r="M137" s="489"/>
      <c r="N137" s="489"/>
      <c r="O137" s="489"/>
      <c r="P137" s="489"/>
      <c r="Q137" s="489"/>
      <c r="R137" s="489"/>
      <c r="S137" s="489"/>
      <c r="T137" s="489"/>
      <c r="U137" s="489"/>
      <c r="V137" s="489"/>
      <c r="W137" s="489"/>
      <c r="X137" s="489"/>
      <c r="Y137" s="489"/>
      <c r="Z137" s="489"/>
      <c r="AA137" s="489"/>
      <c r="AB137" s="489"/>
      <c r="AC137" s="490"/>
      <c r="AD137" s="334" t="s">
        <v>243</v>
      </c>
      <c r="AE137" t="s">
        <v>1</v>
      </c>
      <c r="AF137" s="335">
        <v>172208281</v>
      </c>
    </row>
    <row r="138" spans="1:32" hidden="1" x14ac:dyDescent="0.25">
      <c r="A138" s="489"/>
      <c r="B138" s="489"/>
      <c r="C138" s="489"/>
      <c r="D138" s="489"/>
      <c r="E138" s="489"/>
      <c r="F138" s="489"/>
      <c r="G138" s="489"/>
      <c r="J138" s="489"/>
      <c r="K138" s="489"/>
      <c r="L138" s="489"/>
      <c r="M138" s="489"/>
      <c r="N138" s="489"/>
      <c r="O138" s="489"/>
      <c r="P138" s="489"/>
      <c r="Q138" s="489"/>
      <c r="R138" s="489"/>
      <c r="S138" s="489"/>
      <c r="T138" s="489"/>
      <c r="U138" s="489"/>
      <c r="V138" s="489"/>
      <c r="W138" s="489"/>
      <c r="X138" s="489"/>
      <c r="Y138" s="489"/>
      <c r="Z138" s="489"/>
      <c r="AA138" s="489"/>
      <c r="AB138" s="489"/>
      <c r="AC138" s="490"/>
      <c r="AD138" s="334" t="s">
        <v>244</v>
      </c>
      <c r="AE138" t="s">
        <v>1</v>
      </c>
      <c r="AF138" s="335">
        <v>171668992</v>
      </c>
    </row>
    <row r="139" spans="1:32" hidden="1" x14ac:dyDescent="0.25">
      <c r="A139" s="489"/>
      <c r="B139" s="489"/>
      <c r="C139" s="489"/>
      <c r="D139" s="489"/>
      <c r="E139" s="489"/>
      <c r="F139" s="489"/>
      <c r="G139" s="489"/>
      <c r="J139" s="489"/>
      <c r="K139" s="489"/>
      <c r="L139" s="489"/>
      <c r="M139" s="489"/>
      <c r="N139" s="489"/>
      <c r="O139" s="489"/>
      <c r="P139" s="489"/>
      <c r="Q139" s="489"/>
      <c r="R139" s="489"/>
      <c r="S139" s="489"/>
      <c r="T139" s="489"/>
      <c r="U139" s="489"/>
      <c r="V139" s="489"/>
      <c r="W139" s="489"/>
      <c r="X139" s="489"/>
      <c r="Y139" s="489"/>
      <c r="Z139" s="489"/>
      <c r="AA139" s="489"/>
      <c r="AB139" s="489"/>
      <c r="AC139" s="490"/>
      <c r="AD139" s="334" t="s">
        <v>245</v>
      </c>
      <c r="AE139" t="s">
        <v>1</v>
      </c>
      <c r="AF139" s="335">
        <v>173741535</v>
      </c>
    </row>
    <row r="140" spans="1:32" hidden="1" x14ac:dyDescent="0.25">
      <c r="A140" s="489"/>
      <c r="B140" s="489"/>
      <c r="C140" s="489"/>
      <c r="D140" s="489"/>
      <c r="E140" s="489"/>
      <c r="F140" s="489"/>
      <c r="G140" s="489"/>
      <c r="J140" s="489"/>
      <c r="K140" s="489"/>
      <c r="L140" s="489"/>
      <c r="M140" s="489"/>
      <c r="N140" s="489"/>
      <c r="O140" s="489"/>
      <c r="P140" s="489"/>
      <c r="Q140" s="489"/>
      <c r="R140" s="489"/>
      <c r="S140" s="489"/>
      <c r="T140" s="489"/>
      <c r="U140" s="489"/>
      <c r="V140" s="489"/>
      <c r="W140" s="489"/>
      <c r="X140" s="489"/>
      <c r="Y140" s="489"/>
      <c r="Z140" s="489"/>
      <c r="AA140" s="489"/>
      <c r="AB140" s="489"/>
      <c r="AC140" s="490"/>
      <c r="AD140" s="334" t="s">
        <v>246</v>
      </c>
      <c r="AE140" t="s">
        <v>1</v>
      </c>
      <c r="AF140" s="335">
        <v>173053453</v>
      </c>
    </row>
    <row r="141" spans="1:32" hidden="1" x14ac:dyDescent="0.25">
      <c r="A141" s="489"/>
      <c r="B141" s="489"/>
      <c r="C141" s="489"/>
      <c r="D141" s="489"/>
      <c r="E141" s="489"/>
      <c r="F141" s="489"/>
      <c r="G141" s="489"/>
      <c r="J141" s="489"/>
      <c r="K141" s="489"/>
      <c r="L141" s="489"/>
      <c r="M141" s="489"/>
      <c r="N141" s="489"/>
      <c r="O141" s="489"/>
      <c r="P141" s="489"/>
      <c r="Q141" s="489"/>
      <c r="R141" s="489"/>
      <c r="S141" s="489"/>
      <c r="T141" s="489"/>
      <c r="U141" s="489"/>
      <c r="V141" s="489"/>
      <c r="W141" s="489"/>
      <c r="X141" s="489"/>
      <c r="Y141" s="489"/>
      <c r="Z141" s="489"/>
      <c r="AA141" s="489"/>
      <c r="AB141" s="489"/>
      <c r="AC141" s="490"/>
      <c r="AD141" s="334" t="s">
        <v>247</v>
      </c>
      <c r="AE141" t="s">
        <v>10</v>
      </c>
      <c r="AF141" s="335">
        <v>173000664</v>
      </c>
    </row>
    <row r="142" spans="1:32" hidden="1" x14ac:dyDescent="0.25">
      <c r="A142" s="489"/>
      <c r="B142" s="489"/>
      <c r="C142" s="598"/>
      <c r="D142" s="489"/>
      <c r="E142" s="489"/>
      <c r="F142" s="489"/>
      <c r="G142" s="489"/>
      <c r="J142" s="489"/>
      <c r="K142" s="489"/>
      <c r="L142" s="489"/>
      <c r="M142" s="489"/>
      <c r="N142" s="489"/>
      <c r="O142" s="489"/>
      <c r="P142" s="489"/>
      <c r="Q142" s="489"/>
      <c r="R142" s="489"/>
      <c r="S142" s="489"/>
      <c r="T142" s="489"/>
      <c r="U142" s="489"/>
      <c r="V142" s="489"/>
      <c r="W142" s="489"/>
      <c r="X142" s="489"/>
      <c r="Y142" s="489"/>
      <c r="Z142" s="489"/>
      <c r="AA142" s="489"/>
      <c r="AB142" s="489"/>
      <c r="AC142" s="490"/>
      <c r="AD142" s="334" t="s">
        <v>248</v>
      </c>
      <c r="AE142" t="s">
        <v>1</v>
      </c>
      <c r="AF142" s="335">
        <v>273889830</v>
      </c>
    </row>
    <row r="143" spans="1:32" hidden="1" x14ac:dyDescent="0.25">
      <c r="A143" s="489"/>
      <c r="B143" s="489"/>
      <c r="C143" s="489"/>
      <c r="D143" s="489"/>
      <c r="E143" s="489"/>
      <c r="F143" s="489"/>
      <c r="G143" s="489"/>
      <c r="J143" s="489"/>
      <c r="K143" s="489"/>
      <c r="L143" s="489"/>
      <c r="M143" s="489"/>
      <c r="N143" s="489"/>
      <c r="O143" s="489"/>
      <c r="P143" s="489"/>
      <c r="Q143" s="489"/>
      <c r="R143" s="489"/>
      <c r="S143" s="489"/>
      <c r="T143" s="489"/>
      <c r="U143" s="489"/>
      <c r="V143" s="489"/>
      <c r="W143" s="489"/>
      <c r="X143" s="489"/>
      <c r="Y143" s="489"/>
      <c r="Z143" s="489"/>
      <c r="AA143" s="489"/>
      <c r="AB143" s="489"/>
      <c r="AC143" s="490"/>
      <c r="AD143" s="334" t="s">
        <v>249</v>
      </c>
      <c r="AE143" t="s">
        <v>1</v>
      </c>
      <c r="AF143" s="335">
        <v>173820527</v>
      </c>
    </row>
    <row r="144" spans="1:32" hidden="1" x14ac:dyDescent="0.25">
      <c r="A144" s="489"/>
      <c r="B144" s="489"/>
      <c r="C144" s="489"/>
      <c r="D144" s="489"/>
      <c r="E144" s="489"/>
      <c r="F144" s="489"/>
      <c r="G144" s="489"/>
      <c r="H144" s="489"/>
      <c r="I144" s="489"/>
      <c r="J144" s="489"/>
      <c r="K144" s="489"/>
      <c r="L144" s="489"/>
      <c r="M144" s="489"/>
      <c r="N144" s="489"/>
      <c r="O144" s="489"/>
      <c r="P144" s="489"/>
      <c r="Q144" s="489"/>
      <c r="R144" s="489"/>
      <c r="S144" s="489"/>
      <c r="T144" s="489"/>
      <c r="U144" s="489"/>
      <c r="V144" s="489"/>
      <c r="W144" s="489"/>
      <c r="X144" s="489"/>
      <c r="Y144" s="489"/>
      <c r="Z144" s="489"/>
      <c r="AA144" s="489"/>
      <c r="AB144" s="489"/>
      <c r="AC144" s="490"/>
      <c r="AD144" s="334" t="s">
        <v>250</v>
      </c>
      <c r="AE144" t="s">
        <v>1</v>
      </c>
      <c r="AF144" s="335">
        <v>173935878</v>
      </c>
    </row>
    <row r="145" spans="1:32" hidden="1" x14ac:dyDescent="0.25">
      <c r="A145" s="489"/>
      <c r="B145" s="489"/>
      <c r="C145" s="489"/>
      <c r="D145" s="489"/>
      <c r="E145" s="489"/>
      <c r="F145" s="489"/>
      <c r="G145" s="489"/>
      <c r="H145" s="489"/>
      <c r="I145" s="489"/>
      <c r="J145" s="489"/>
      <c r="K145" s="489"/>
      <c r="L145" s="489"/>
      <c r="M145" s="489"/>
      <c r="N145" s="489"/>
      <c r="O145" s="489"/>
      <c r="P145" s="489"/>
      <c r="Q145" s="489"/>
      <c r="R145" s="489"/>
      <c r="S145" s="489"/>
      <c r="T145" s="489"/>
      <c r="U145" s="489"/>
      <c r="V145" s="489"/>
      <c r="W145" s="489"/>
      <c r="X145" s="489"/>
      <c r="Y145" s="489"/>
      <c r="Z145" s="489"/>
      <c r="AA145" s="489"/>
      <c r="AB145" s="489"/>
      <c r="AC145" s="490"/>
      <c r="AD145" s="334" t="s">
        <v>251</v>
      </c>
      <c r="AE145" t="s">
        <v>1</v>
      </c>
      <c r="AF145" s="335">
        <v>174409393</v>
      </c>
    </row>
    <row r="146" spans="1:32" hidden="1" x14ac:dyDescent="0.25">
      <c r="A146" s="489"/>
      <c r="B146" s="489"/>
      <c r="C146" s="489"/>
      <c r="D146" s="489"/>
      <c r="E146" s="489"/>
      <c r="F146" s="489"/>
      <c r="G146" s="489"/>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90"/>
      <c r="AD146" s="334" t="s">
        <v>252</v>
      </c>
      <c r="AE146" t="s">
        <v>1</v>
      </c>
      <c r="AF146" s="335">
        <v>174264880</v>
      </c>
    </row>
    <row r="147" spans="1:32" hidden="1" x14ac:dyDescent="0.25">
      <c r="AD147" s="334" t="s">
        <v>253</v>
      </c>
      <c r="AE147" t="s">
        <v>1</v>
      </c>
      <c r="AF147" s="335">
        <v>174273897</v>
      </c>
    </row>
    <row r="148" spans="1:32" hidden="1" x14ac:dyDescent="0.25">
      <c r="AD148" s="334" t="s">
        <v>255</v>
      </c>
      <c r="AE148" t="s">
        <v>1</v>
      </c>
      <c r="AF148" s="335">
        <v>174919318</v>
      </c>
    </row>
    <row r="149" spans="1:32" hidden="1" x14ac:dyDescent="0.25">
      <c r="AD149" s="334" t="s">
        <v>256</v>
      </c>
      <c r="AE149" t="s">
        <v>1</v>
      </c>
      <c r="AF149" s="335">
        <v>174992914</v>
      </c>
    </row>
    <row r="150" spans="1:32" hidden="1" x14ac:dyDescent="0.25">
      <c r="AD150" s="334" t="s">
        <v>257</v>
      </c>
      <c r="AE150" t="s">
        <v>1</v>
      </c>
      <c r="AF150" s="335">
        <v>174907725</v>
      </c>
    </row>
    <row r="151" spans="1:32" hidden="1" x14ac:dyDescent="0.25">
      <c r="AD151" s="334" t="s">
        <v>258</v>
      </c>
      <c r="AE151" t="s">
        <v>1</v>
      </c>
      <c r="AF151" s="335">
        <v>174976486</v>
      </c>
    </row>
    <row r="152" spans="1:32" hidden="1" x14ac:dyDescent="0.25">
      <c r="AD152" s="334" t="s">
        <v>259</v>
      </c>
      <c r="AE152" t="s">
        <v>1</v>
      </c>
      <c r="AF152" s="335">
        <v>144133366</v>
      </c>
    </row>
    <row r="153" spans="1:32" hidden="1" x14ac:dyDescent="0.25">
      <c r="AD153" s="334" t="s">
        <v>260</v>
      </c>
      <c r="AE153" t="s">
        <v>1</v>
      </c>
      <c r="AF153" s="335">
        <v>144127993</v>
      </c>
    </row>
    <row r="154" spans="1:32" hidden="1" x14ac:dyDescent="0.25">
      <c r="AD154" s="338" t="s">
        <v>261</v>
      </c>
      <c r="AE154" t="s">
        <v>10</v>
      </c>
      <c r="AF154" s="338">
        <v>245358580</v>
      </c>
    </row>
    <row r="155" spans="1:32" hidden="1" x14ac:dyDescent="0.25">
      <c r="AD155" s="334" t="s">
        <v>634</v>
      </c>
      <c r="AE155" t="s">
        <v>1</v>
      </c>
      <c r="AF155" s="335">
        <v>144129510</v>
      </c>
    </row>
    <row r="156" spans="1:32" hidden="1" x14ac:dyDescent="0.25">
      <c r="AD156" s="334" t="s">
        <v>263</v>
      </c>
      <c r="AE156" t="s">
        <v>1</v>
      </c>
      <c r="AF156" s="335">
        <v>145827646</v>
      </c>
    </row>
    <row r="157" spans="1:32" hidden="1" x14ac:dyDescent="0.25">
      <c r="AD157" s="334" t="s">
        <v>264</v>
      </c>
      <c r="AE157" t="s">
        <v>17</v>
      </c>
      <c r="AF157" s="335">
        <v>145907544</v>
      </c>
    </row>
    <row r="158" spans="1:32" hidden="1" x14ac:dyDescent="0.25">
      <c r="AD158" s="334" t="s">
        <v>265</v>
      </c>
      <c r="AE158" t="s">
        <v>1</v>
      </c>
      <c r="AF158" s="335">
        <v>175606358</v>
      </c>
    </row>
    <row r="159" spans="1:32" hidden="1" x14ac:dyDescent="0.25">
      <c r="AD159" s="334" t="s">
        <v>222</v>
      </c>
      <c r="AE159" t="s">
        <v>1</v>
      </c>
      <c r="AF159" s="335">
        <v>301507301</v>
      </c>
    </row>
    <row r="160" spans="1:32" hidden="1" x14ac:dyDescent="0.25">
      <c r="AD160" s="334" t="s">
        <v>266</v>
      </c>
      <c r="AE160" t="s">
        <v>1</v>
      </c>
      <c r="AF160" s="335">
        <v>175700829</v>
      </c>
    </row>
    <row r="161" spans="30:32" hidden="1" x14ac:dyDescent="0.25">
      <c r="AD161" s="334" t="s">
        <v>267</v>
      </c>
      <c r="AE161" t="s">
        <v>1</v>
      </c>
      <c r="AF161" s="335">
        <v>176523470</v>
      </c>
    </row>
    <row r="162" spans="30:32" hidden="1" x14ac:dyDescent="0.25">
      <c r="AD162" s="334" t="s">
        <v>268</v>
      </c>
      <c r="AE162" t="s">
        <v>1</v>
      </c>
      <c r="AF162" s="335">
        <v>176502533</v>
      </c>
    </row>
    <row r="163" spans="30:32" hidden="1" x14ac:dyDescent="0.25">
      <c r="AD163" s="334" t="s">
        <v>269</v>
      </c>
      <c r="AE163" t="s">
        <v>1</v>
      </c>
      <c r="AF163" s="335">
        <v>176523132</v>
      </c>
    </row>
    <row r="164" spans="30:32" hidden="1" x14ac:dyDescent="0.25">
      <c r="AD164" s="334" t="s">
        <v>270</v>
      </c>
      <c r="AE164" t="s">
        <v>1</v>
      </c>
      <c r="AF164" s="335">
        <v>176633027</v>
      </c>
    </row>
    <row r="165" spans="30:32" hidden="1" x14ac:dyDescent="0.25">
      <c r="AD165" s="334" t="s">
        <v>271</v>
      </c>
      <c r="AE165" t="s">
        <v>1</v>
      </c>
      <c r="AF165" s="335">
        <v>177217875</v>
      </c>
    </row>
    <row r="166" spans="30:32" hidden="1" x14ac:dyDescent="0.25">
      <c r="AD166" s="334" t="s">
        <v>272</v>
      </c>
      <c r="AE166" t="s">
        <v>1</v>
      </c>
      <c r="AF166" s="335">
        <v>177059215</v>
      </c>
    </row>
    <row r="167" spans="30:32" hidden="1" x14ac:dyDescent="0.25">
      <c r="AD167" s="334" t="s">
        <v>273</v>
      </c>
      <c r="AE167" t="s">
        <v>1</v>
      </c>
      <c r="AF167" s="335">
        <v>277070440</v>
      </c>
    </row>
    <row r="168" spans="30:32" hidden="1" x14ac:dyDescent="0.25">
      <c r="AD168" s="334" t="s">
        <v>274</v>
      </c>
      <c r="AE168" t="s">
        <v>1</v>
      </c>
      <c r="AF168" s="335">
        <v>278312850</v>
      </c>
    </row>
    <row r="169" spans="30:32" hidden="1" x14ac:dyDescent="0.25">
      <c r="AD169" s="334" t="s">
        <v>275</v>
      </c>
      <c r="AE169" t="s">
        <v>1</v>
      </c>
      <c r="AF169" s="335">
        <v>178230181</v>
      </c>
    </row>
    <row r="170" spans="30:32" hidden="1" x14ac:dyDescent="0.25">
      <c r="AD170" s="334" t="s">
        <v>276</v>
      </c>
      <c r="AE170" t="s">
        <v>1</v>
      </c>
      <c r="AF170" s="335">
        <v>178243638</v>
      </c>
    </row>
    <row r="171" spans="30:32" hidden="1" x14ac:dyDescent="0.25">
      <c r="AD171" s="334" t="s">
        <v>277</v>
      </c>
      <c r="AE171" t="s">
        <v>1</v>
      </c>
      <c r="AF171" s="335">
        <v>178263320</v>
      </c>
    </row>
    <row r="172" spans="30:32" hidden="1" x14ac:dyDescent="0.25">
      <c r="AD172" s="334" t="s">
        <v>278</v>
      </c>
      <c r="AE172" t="s">
        <v>1</v>
      </c>
      <c r="AF172" s="335">
        <v>178242493</v>
      </c>
    </row>
    <row r="173" spans="30:32" hidden="1" x14ac:dyDescent="0.25">
      <c r="AD173" s="334" t="s">
        <v>505</v>
      </c>
      <c r="AE173" t="s">
        <v>1</v>
      </c>
      <c r="AF173" s="335">
        <v>178602952</v>
      </c>
    </row>
    <row r="174" spans="30:32" hidden="1" x14ac:dyDescent="0.25">
      <c r="AD174" s="334" t="s">
        <v>280</v>
      </c>
      <c r="AE174" t="s">
        <v>1</v>
      </c>
      <c r="AF174" s="335">
        <v>179286788</v>
      </c>
    </row>
    <row r="175" spans="30:32" hidden="1" x14ac:dyDescent="0.25">
      <c r="AD175" s="334" t="s">
        <v>281</v>
      </c>
      <c r="AE175" t="s">
        <v>1</v>
      </c>
      <c r="AF175" s="335">
        <v>179249836</v>
      </c>
    </row>
    <row r="176" spans="30:32" hidden="1" x14ac:dyDescent="0.25">
      <c r="AD176" s="334" t="s">
        <v>282</v>
      </c>
      <c r="AE176" t="s">
        <v>1</v>
      </c>
      <c r="AF176" s="335">
        <v>179478621</v>
      </c>
    </row>
    <row r="177" spans="30:32" hidden="1" x14ac:dyDescent="0.25">
      <c r="AD177" s="334" t="s">
        <v>283</v>
      </c>
      <c r="AE177" t="s">
        <v>1</v>
      </c>
      <c r="AF177" s="335">
        <v>179340620</v>
      </c>
    </row>
    <row r="178" spans="30:32" hidden="1" x14ac:dyDescent="0.25">
      <c r="AD178" s="338" t="s">
        <v>284</v>
      </c>
      <c r="AE178" t="s">
        <v>1</v>
      </c>
      <c r="AF178" s="338">
        <v>179901854</v>
      </c>
    </row>
    <row r="179" spans="30:32" hidden="1" x14ac:dyDescent="0.25">
      <c r="AD179" s="334" t="s">
        <v>285</v>
      </c>
      <c r="AE179" t="s">
        <v>1</v>
      </c>
      <c r="AF179" s="335">
        <v>180193231</v>
      </c>
    </row>
    <row r="180" spans="30:32" hidden="1" x14ac:dyDescent="0.25">
      <c r="AD180" s="334" t="s">
        <v>286</v>
      </c>
      <c r="AE180" t="s">
        <v>1</v>
      </c>
      <c r="AF180" s="335">
        <v>180153137</v>
      </c>
    </row>
    <row r="181" spans="30:32" hidden="1" x14ac:dyDescent="0.25">
      <c r="AD181" s="334" t="s">
        <v>287</v>
      </c>
      <c r="AE181" t="s">
        <v>1</v>
      </c>
      <c r="AF181" s="335">
        <v>180373788</v>
      </c>
    </row>
    <row r="182" spans="30:32" hidden="1" x14ac:dyDescent="0.25">
      <c r="AD182" s="334" t="s">
        <v>635</v>
      </c>
      <c r="AE182" t="s">
        <v>1</v>
      </c>
      <c r="AF182" s="335">
        <v>180102018</v>
      </c>
    </row>
    <row r="183" spans="30:32" hidden="1" x14ac:dyDescent="0.25">
      <c r="AD183" s="334" t="s">
        <v>289</v>
      </c>
      <c r="AE183" t="s">
        <v>1</v>
      </c>
      <c r="AF183" s="335">
        <v>281523640</v>
      </c>
    </row>
    <row r="184" spans="30:32" hidden="1" x14ac:dyDescent="0.25">
      <c r="AD184" s="334" t="s">
        <v>290</v>
      </c>
      <c r="AE184" t="s">
        <v>1</v>
      </c>
      <c r="AF184" s="335">
        <v>181522014</v>
      </c>
    </row>
    <row r="185" spans="30:32" hidden="1" x14ac:dyDescent="0.25">
      <c r="AD185" s="334" t="s">
        <v>291</v>
      </c>
      <c r="AE185" t="s">
        <v>1</v>
      </c>
      <c r="AF185" s="335">
        <v>182770817</v>
      </c>
    </row>
    <row r="186" spans="30:32" hidden="1" x14ac:dyDescent="0.25">
      <c r="AD186" s="334" t="s">
        <v>292</v>
      </c>
      <c r="AE186" t="s">
        <v>1</v>
      </c>
      <c r="AF186" s="335">
        <v>182701785</v>
      </c>
    </row>
    <row r="187" spans="30:32" hidden="1" x14ac:dyDescent="0.25">
      <c r="AD187" s="334" t="s">
        <v>293</v>
      </c>
      <c r="AE187" t="s">
        <v>1</v>
      </c>
      <c r="AF187" s="335">
        <v>182714850</v>
      </c>
    </row>
    <row r="188" spans="30:32" hidden="1" x14ac:dyDescent="0.25">
      <c r="AD188" s="334" t="s">
        <v>294</v>
      </c>
      <c r="AE188" t="s">
        <v>1</v>
      </c>
      <c r="AF188" s="335">
        <v>182743364</v>
      </c>
    </row>
    <row r="189" spans="30:32" hidden="1" x14ac:dyDescent="0.25">
      <c r="AD189" s="334" t="s">
        <v>295</v>
      </c>
      <c r="AE189" t="s">
        <v>1</v>
      </c>
      <c r="AF189" s="335">
        <v>183843314</v>
      </c>
    </row>
    <row r="190" spans="30:32" hidden="1" x14ac:dyDescent="0.25">
      <c r="AD190" s="334" t="s">
        <v>296</v>
      </c>
      <c r="AE190" t="s">
        <v>1</v>
      </c>
      <c r="AF190" s="335">
        <v>183633981</v>
      </c>
    </row>
    <row r="191" spans="30:32" hidden="1" x14ac:dyDescent="0.25">
      <c r="AD191" s="334" t="s">
        <v>297</v>
      </c>
      <c r="AE191" t="s">
        <v>1</v>
      </c>
      <c r="AF191" s="335">
        <v>183605327</v>
      </c>
    </row>
    <row r="192" spans="30:32" hidden="1" x14ac:dyDescent="0.25">
      <c r="AD192" s="334" t="s">
        <v>298</v>
      </c>
      <c r="AE192" t="s">
        <v>1</v>
      </c>
      <c r="AF192" s="335">
        <v>183606952</v>
      </c>
    </row>
    <row r="193" spans="30:32" hidden="1" x14ac:dyDescent="0.25">
      <c r="AD193" s="334" t="s">
        <v>299</v>
      </c>
      <c r="AE193" t="s">
        <v>1</v>
      </c>
      <c r="AF193" s="335">
        <v>283667080</v>
      </c>
    </row>
    <row r="194" spans="30:32" hidden="1" x14ac:dyDescent="0.25">
      <c r="AD194" s="338" t="s">
        <v>300</v>
      </c>
      <c r="AE194" t="s">
        <v>1</v>
      </c>
      <c r="AF194" s="338">
        <v>300083878</v>
      </c>
    </row>
    <row r="195" spans="30:32" hidden="1" x14ac:dyDescent="0.25">
      <c r="AD195" s="334" t="s">
        <v>301</v>
      </c>
      <c r="AE195" t="s">
        <v>1</v>
      </c>
      <c r="AF195" s="335">
        <v>184552774</v>
      </c>
    </row>
    <row r="196" spans="30:32" hidden="1" x14ac:dyDescent="0.25">
      <c r="AD196" s="334" t="s">
        <v>302</v>
      </c>
      <c r="AE196" t="s">
        <v>1</v>
      </c>
      <c r="AF196" s="335">
        <v>184827583</v>
      </c>
    </row>
    <row r="197" spans="30:32" hidden="1" x14ac:dyDescent="0.25">
      <c r="AD197" s="334" t="s">
        <v>303</v>
      </c>
      <c r="AE197" t="s">
        <v>1</v>
      </c>
      <c r="AF197" s="335">
        <v>184626819</v>
      </c>
    </row>
    <row r="198" spans="30:32" hidden="1" x14ac:dyDescent="0.25">
      <c r="AD198" s="334" t="s">
        <v>304</v>
      </c>
      <c r="AE198" t="s">
        <v>1</v>
      </c>
      <c r="AF198" s="335">
        <v>184536236</v>
      </c>
    </row>
    <row r="199" spans="30:32" hidden="1" x14ac:dyDescent="0.25">
      <c r="AD199" s="334" t="s">
        <v>305</v>
      </c>
      <c r="AE199" t="s">
        <v>1</v>
      </c>
      <c r="AF199" s="335">
        <v>185304657</v>
      </c>
    </row>
    <row r="200" spans="30:32" hidden="1" x14ac:dyDescent="0.25">
      <c r="AD200" s="334" t="s">
        <v>306</v>
      </c>
      <c r="AE200" t="s">
        <v>1</v>
      </c>
      <c r="AF200" s="335">
        <v>185492166</v>
      </c>
    </row>
    <row r="201" spans="30:32" hidden="1" x14ac:dyDescent="0.25">
      <c r="AD201" s="334" t="s">
        <v>307</v>
      </c>
      <c r="AE201" t="s">
        <v>1</v>
      </c>
      <c r="AF201" s="335">
        <v>185105324</v>
      </c>
    </row>
    <row r="202" spans="30:32" hidden="1" x14ac:dyDescent="0.25">
      <c r="AD202" s="334" t="s">
        <v>308</v>
      </c>
      <c r="AE202" t="s">
        <v>1</v>
      </c>
      <c r="AF202" s="335">
        <v>185179431</v>
      </c>
    </row>
    <row r="203" spans="30:32" hidden="1" x14ac:dyDescent="0.25">
      <c r="AD203" s="334" t="s">
        <v>309</v>
      </c>
      <c r="AE203" t="s">
        <v>1</v>
      </c>
      <c r="AF203" s="335">
        <v>185108391</v>
      </c>
    </row>
    <row r="204" spans="30:32" hidden="1" x14ac:dyDescent="0.25">
      <c r="AD204" s="334" t="s">
        <v>636</v>
      </c>
      <c r="AE204" t="s">
        <v>10</v>
      </c>
      <c r="AF204" s="335">
        <v>124135580</v>
      </c>
    </row>
    <row r="205" spans="30:32" hidden="1" x14ac:dyDescent="0.25">
      <c r="AD205" s="338" t="s">
        <v>310</v>
      </c>
      <c r="AE205" t="s">
        <v>1</v>
      </c>
      <c r="AF205" s="338">
        <v>120545849</v>
      </c>
    </row>
    <row r="206" spans="30:32" hidden="1" x14ac:dyDescent="0.25">
      <c r="AD206" s="334" t="s">
        <v>311</v>
      </c>
      <c r="AE206" t="s">
        <v>1</v>
      </c>
      <c r="AF206" s="335">
        <v>302683277</v>
      </c>
    </row>
    <row r="207" spans="30:32" hidden="1" x14ac:dyDescent="0.25">
      <c r="AD207" s="334" t="s">
        <v>312</v>
      </c>
      <c r="AE207" t="s">
        <v>1</v>
      </c>
      <c r="AF207" s="335">
        <v>120153047</v>
      </c>
    </row>
    <row r="208" spans="30:32" hidden="1" x14ac:dyDescent="0.25">
      <c r="AD208" s="334" t="s">
        <v>313</v>
      </c>
      <c r="AE208" t="s">
        <v>1</v>
      </c>
      <c r="AF208" s="335">
        <v>120750163</v>
      </c>
    </row>
    <row r="209" spans="30:32" hidden="1" x14ac:dyDescent="0.25">
      <c r="AD209" s="334" t="s">
        <v>314</v>
      </c>
      <c r="AE209" t="s">
        <v>17</v>
      </c>
      <c r="AF209" s="335">
        <v>124644360</v>
      </c>
    </row>
    <row r="210" spans="30:32" hidden="1" x14ac:dyDescent="0.25">
      <c r="AD210" s="334" t="s">
        <v>315</v>
      </c>
      <c r="AE210" t="s">
        <v>17</v>
      </c>
      <c r="AF210" s="335">
        <v>124568293</v>
      </c>
    </row>
    <row r="211" spans="30:32" hidden="1" x14ac:dyDescent="0.25">
      <c r="AD211" s="334" t="s">
        <v>316</v>
      </c>
      <c r="AE211" t="s">
        <v>1</v>
      </c>
      <c r="AF211" s="335">
        <v>120125820</v>
      </c>
    </row>
    <row r="212" spans="30:32" hidden="1" x14ac:dyDescent="0.25">
      <c r="AD212" s="338" t="s">
        <v>317</v>
      </c>
      <c r="AE212" t="s">
        <v>1</v>
      </c>
      <c r="AF212" s="338">
        <v>181705485</v>
      </c>
    </row>
    <row r="213" spans="30:32" hidden="1" x14ac:dyDescent="0.25">
      <c r="AD213" s="334" t="s">
        <v>485</v>
      </c>
      <c r="AE213" t="s">
        <v>1</v>
      </c>
      <c r="AF213" s="335">
        <v>123615345</v>
      </c>
    </row>
    <row r="214" spans="30:32" hidden="1" x14ac:dyDescent="0.25">
      <c r="AD214" s="334" t="s">
        <v>318</v>
      </c>
      <c r="AE214" t="s">
        <v>17</v>
      </c>
      <c r="AF214" s="335">
        <v>304195262</v>
      </c>
    </row>
    <row r="215" spans="30:32" hidden="1" x14ac:dyDescent="0.25">
      <c r="AD215" s="334" t="s">
        <v>319</v>
      </c>
      <c r="AE215" t="s">
        <v>1</v>
      </c>
      <c r="AF215" s="335">
        <v>186442084</v>
      </c>
    </row>
    <row r="216" spans="30:32" hidden="1" x14ac:dyDescent="0.25">
      <c r="AD216" s="334" t="s">
        <v>320</v>
      </c>
      <c r="AE216" t="s">
        <v>1</v>
      </c>
      <c r="AF216" s="335">
        <v>186063262</v>
      </c>
    </row>
    <row r="217" spans="30:32" hidden="1" x14ac:dyDescent="0.25">
      <c r="AD217" s="334" t="s">
        <v>321</v>
      </c>
      <c r="AE217" t="s">
        <v>17</v>
      </c>
      <c r="AF217" s="335">
        <v>302409486</v>
      </c>
    </row>
    <row r="218" spans="30:32" hidden="1" x14ac:dyDescent="0.25">
      <c r="AD218" s="334" t="s">
        <v>322</v>
      </c>
      <c r="AE218" t="s">
        <v>1</v>
      </c>
      <c r="AF218" s="335">
        <v>155498117</v>
      </c>
    </row>
    <row r="219" spans="30:32" hidden="1" x14ac:dyDescent="0.25">
      <c r="AD219" s="334" t="s">
        <v>323</v>
      </c>
      <c r="AE219" t="s">
        <v>1</v>
      </c>
      <c r="AF219" s="335">
        <v>110087517</v>
      </c>
    </row>
    <row r="220" spans="30:32" hidden="1" x14ac:dyDescent="0.25">
      <c r="AD220" s="334" t="s">
        <v>324</v>
      </c>
      <c r="AE220" t="s">
        <v>1</v>
      </c>
      <c r="AF220" s="335">
        <v>187801768</v>
      </c>
    </row>
  </sheetData>
  <sheetProtection algorithmName="SHA-512" hashValue="+Ub6wqupTHNmx1PQ5uYeaZ+JRh55JhyCgZ+5sSU8s01TFZ8kjhEizjOJktAu/hf6pHmfbiFo3YVFLnSarvXfkA==" saltValue="pu/rIZYNfT2hDfPpb5NOLQ==" spinCount="100000" sheet="1" insertRows="0" selectLockedCells="1"/>
  <mergeCells count="48">
    <mergeCell ref="B75:E75"/>
    <mergeCell ref="F75:I75"/>
    <mergeCell ref="H43:H45"/>
    <mergeCell ref="I43:I45"/>
    <mergeCell ref="B65:E65"/>
    <mergeCell ref="F65:I65"/>
    <mergeCell ref="B67:I67"/>
    <mergeCell ref="B69:E69"/>
    <mergeCell ref="F69:I69"/>
    <mergeCell ref="F72:I72"/>
    <mergeCell ref="B73:E73"/>
    <mergeCell ref="F73:I73"/>
    <mergeCell ref="B74:E74"/>
    <mergeCell ref="F74:I74"/>
    <mergeCell ref="F35:I35"/>
    <mergeCell ref="F36:I36"/>
    <mergeCell ref="F38:I38"/>
    <mergeCell ref="B41:I41"/>
    <mergeCell ref="B43:B45"/>
    <mergeCell ref="C43:C45"/>
    <mergeCell ref="D43:D45"/>
    <mergeCell ref="E43:E45"/>
    <mergeCell ref="F43:F45"/>
    <mergeCell ref="G43:G45"/>
    <mergeCell ref="F32:I32"/>
    <mergeCell ref="L21:AA21"/>
    <mergeCell ref="F23:I23"/>
    <mergeCell ref="F24:I24"/>
    <mergeCell ref="F25:I25"/>
    <mergeCell ref="F26:I26"/>
    <mergeCell ref="L26:AA26"/>
    <mergeCell ref="F27:I27"/>
    <mergeCell ref="F28:I28"/>
    <mergeCell ref="F29:I29"/>
    <mergeCell ref="F30:I30"/>
    <mergeCell ref="F31:I31"/>
    <mergeCell ref="F13:I13"/>
    <mergeCell ref="F17:I17"/>
    <mergeCell ref="F18:I18"/>
    <mergeCell ref="F19:I19"/>
    <mergeCell ref="B21:E21"/>
    <mergeCell ref="F21:I21"/>
    <mergeCell ref="F12:I12"/>
    <mergeCell ref="H2:I3"/>
    <mergeCell ref="H4:I4"/>
    <mergeCell ref="B5:I5"/>
    <mergeCell ref="B7:I7"/>
    <mergeCell ref="F11:I11"/>
  </mergeCells>
  <dataValidations count="16">
    <dataValidation type="list" allowBlank="1" showInputMessage="1" showErrorMessage="1" prompt="Pasirinkite įmonę" sqref="F11:I11" xr:uid="{1C22F3A7-4BE3-4949-9B08-3CFFC53A05D6}">
      <formula1>$AD$3:$AD$220</formula1>
    </dataValidation>
    <dataValidation type="list" allowBlank="1" showInputMessage="1" showErrorMessage="1" prompt="Jei premijai gauti buvo nustatyti konkretūs rodikliai, prašome pateikti informaciją laukelyje &quot;Pastabos&quot;" sqref="F28:I28" xr:uid="{32CC5C9C-A1D9-4A77-8E94-848F2DBCAA5B}">
      <mc:AlternateContent xmlns:x12ac="http://schemas.microsoft.com/office/spreadsheetml/2011/1/ac" xmlns:mc="http://schemas.openxmlformats.org/markup-compatibility/2006">
        <mc:Choice Requires="x12ac">
          <x12ac:list>"Iš sutaupytų lėšų, skirtų darbo užmokesčiui"," Už gerus veiklos rezultatus, tačiau premijai gauti nebuvo nustatyti konkretūs siektini rodikliai"," Už gerus veiklos rezultatus, premijai gauti buvo nustatyti konkretūs siektini rodikliai"</x12ac:list>
        </mc:Choice>
        <mc:Fallback>
          <formula1>"Iš sutaupytų lėšų, skirtų darbo užmokesčiui, Už gerus veiklos rezultatus, tačiau premijai gauti nebuvo nustatyti konkretūs siektini rodikliai, Už gerus veiklos rezultatus, premijai gauti buvo nustatyti konkretūs siektini rodikliai"</formula1>
        </mc:Fallback>
      </mc:AlternateContent>
    </dataValidation>
    <dataValidation allowBlank="1" showInputMessage="1" showErrorMessage="1" prompt="Šiame langelyje turėtų būti pateikta informacija apie nustatytą darbo užmokestį - toks, koks jis turėtų būti išmokėtas įprastai pagal darbo sutartį (neįtraukiant atostoginių)" sqref="F47:F58" xr:uid="{30B2D937-0348-4294-8E4F-1269A39311DE}"/>
    <dataValidation type="list" allowBlank="1" showInputMessage="1" showErrorMessage="1" prompt="Pasirinkite atsakymo variantą_x000a_" sqref="F36:I36" xr:uid="{694C45F0-2276-4127-A5FE-0501DF1BAE49}">
      <formula1>"Vyras, Moteris"</formula1>
    </dataValidation>
    <dataValidation type="list" allowBlank="1" showInputMessage="1" showErrorMessage="1" prompt="Pasirinkite atsakymo variantą. Amžių nurodykite vadovo, kuris pareigas ėjo paskutinę ataskaitinių metų dieną (2025-12-31)" sqref="F35:I35" xr:uid="{AA13EFEF-4290-4652-BB0B-A903CACD1ACA}">
      <formula1>"20-29,30-39,40-49,50-59,60-69,70-79,80-89"</formula1>
    </dataValidation>
    <dataValidation type="list" allowBlank="1" showInputMessage="1" showErrorMessage="1" prompt="Pasirinkite atsakymo variantą" sqref="F21:I21 F25:I25" xr:uid="{ACEC4798-D274-4849-8D41-DDA263DBBC59}">
      <formula1>"Taip,Ne"</formula1>
    </dataValidation>
    <dataValidation allowBlank="1" showInputMessage="1" showErrorMessage="1" prompt="Jei vadovas keitėsi daugiau nei vieną kartą, nurodykite kiekvieno iš šių kartų datas (pvz. 2025-01-15; 2025-10-11)" sqref="F18:I19" xr:uid="{EECFE8F5-7D49-4EA5-AF6B-8566ACA61E4D}"/>
    <dataValidation allowBlank="1" showInputMessage="1" showErrorMessage="1" prompt="Sumą pateikite tik prie konkretaus mėnesio, prie kurio buvo priskaičiuota premija." sqref="E60 G61:G62" xr:uid="{E35FDFEB-2283-4747-BAE2-19C029A56636}"/>
    <dataValidation allowBlank="1" showInputMessage="1" showErrorMessage="1" prompt="Pasirinkite atsakymo variantą „Vadovas“ nepriklausomai nuo to, kaip nurodyta Įmonės įstatuose. _x000a__x000a_Šiuo laukeliu siekiama identifikuoti, kurie duomenys yra apie nuolatinio vadovo darbo apmokėjimą." sqref="D43 D46" xr:uid="{242CDD33-2276-4556-9F19-1942CCF9EE92}"/>
    <dataValidation type="list" allowBlank="1" showInputMessage="1" showErrorMessage="1" prompt="Šiuo laukeliu siekiama identifikuoti, kurie duomenys yra apie nuolatinio vadovo darbo apmokėjimą._x000a_" sqref="D47:D58" xr:uid="{16BB949E-6ECA-4983-A84F-705B4440DB3E}">
      <formula1>"Vadovas, L.e.p. vadovas, Vadovas/L.e.p. vadovas, L.e.p. vadovas/Vadovas"</formula1>
    </dataValidation>
    <dataValidation type="list" allowBlank="1" showInputMessage="1" showErrorMessage="1" prompt="Pasirinkite atsakymo variantą" sqref="F23:I23 F24 F27" xr:uid="{E41AD9C0-C38E-4736-A79A-AA2E18CBFBBA}">
      <formula1>"Taip (žemiau pažymėkite kokios priemonės taikomos), Ne"</formula1>
    </dataValidation>
    <dataValidation allowBlank="1" showInputMessage="1" showErrorMessage="1" prompt="Jei per 2025 metus keitėsi vadovas, pasikeitimai turėtų matytis atskirose eilutėse, nurodant vadovo vardą, pavardę._x000a_Jei per vieną mėnesį keitėsi vadovas, tai vadovų vardus ir pavardes nurodykite naudojant &quot;/&quot;._x000a_Pvz.: Jonas Jonaitis/Petras Petraitis" sqref="C47:C58" xr:uid="{C9BAC08B-F434-468F-A9EA-B93A6B7615E6}"/>
    <dataValidation type="list" allowBlank="1" showInputMessage="1" showErrorMessage="1" prompt="Pasirinkite atsakymo variantą" sqref="F17:I17 F27:I27 F24:I24" xr:uid="{DE7ABE16-554E-48CD-8E21-0A501DD3DD0E}">
      <formula1>"Taip, Ne"</formula1>
    </dataValidation>
    <dataValidation type="list" allowBlank="1" showInputMessage="1" showErrorMessage="1" prompt="Pasirinkite atsakymo variantą" sqref="F30:F31" xr:uid="{C66DE9A7-D49E-40DC-B3CC-C033AC15FC2E}">
      <formula1>"Taip (pastabose nurodykite kokios), Ne"</formula1>
    </dataValidation>
    <dataValidation type="list" allowBlank="1" showInputMessage="1" showErrorMessage="1" prompt="Pasirinkite atsakymo variantą" sqref="F29 F32" xr:uid="{933C0222-01DB-47A7-BCB6-B868DD4FB89E}">
      <formula1>"Taip (pastaboms skirtame laukelyje nurodykite kokios), Ne"</formula1>
    </dataValidation>
    <dataValidation allowBlank="1" showErrorMessage="1" sqref="E60:H60 I47:I60 G47:G59 G61:G62 F59 H59" xr:uid="{21804973-F164-4720-902E-EAC3E7B15F99}"/>
  </dataValidations>
  <hyperlinks>
    <hyperlink ref="L21:AA21" r:id="rId1" display="Nuoroda į galiojančią redakciją" xr:uid="{E4F7D4CA-208A-4360-B21F-751EB9A913F1}"/>
  </hyperlinks>
  <pageMargins left="0.23622047244094491" right="0.23622047244094491" top="0.74803149606299213" bottom="0.74803149606299213" header="0.31496062992125984" footer="0.31496062992125984"/>
  <pageSetup paperSize="9" scale="44"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98D7-DFCA-480F-AF83-1A4C1A7997CF}">
  <sheetPr>
    <tabColor theme="8" tint="0.59999389629810485"/>
    <pageSetUpPr fitToPage="1"/>
  </sheetPr>
  <dimension ref="A1:P146"/>
  <sheetViews>
    <sheetView zoomScale="80" zoomScaleNormal="80" workbookViewId="0">
      <selection activeCell="E16" sqref="E16:K16"/>
    </sheetView>
  </sheetViews>
  <sheetFormatPr defaultColWidth="0" defaultRowHeight="0" customHeight="1" zeroHeight="1" x14ac:dyDescent="0.25"/>
  <cols>
    <col min="1" max="1" width="2.85546875" customWidth="1"/>
    <col min="2" max="2" width="4.140625" style="14" customWidth="1"/>
    <col min="3" max="3" width="42.85546875" style="14" customWidth="1"/>
    <col min="4" max="4" width="36.7109375" style="14" customWidth="1"/>
    <col min="5" max="6" width="21.28515625" style="14" customWidth="1"/>
    <col min="7" max="8" width="14.85546875" style="14" customWidth="1"/>
    <col min="9" max="9" width="23.28515625" style="14" customWidth="1"/>
    <col min="10" max="10" width="23.7109375" style="14" customWidth="1"/>
    <col min="11" max="11" width="23.28515625" style="14"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row r="2" spans="1:15" ht="31.5" customHeight="1" x14ac:dyDescent="0.25">
      <c r="A2" s="487"/>
      <c r="B2" s="487"/>
      <c r="C2" s="487"/>
      <c r="D2" s="487"/>
      <c r="E2" s="487"/>
      <c r="F2" s="487"/>
      <c r="G2" s="487"/>
      <c r="H2" s="487"/>
      <c r="I2" s="487"/>
      <c r="J2" s="695" t="s">
        <v>348</v>
      </c>
      <c r="K2" s="695"/>
      <c r="L2" s="487"/>
      <c r="M2" s="490"/>
      <c r="N2" s="490"/>
      <c r="O2" s="490"/>
    </row>
    <row r="3" spans="1:15" ht="15" x14ac:dyDescent="0.25">
      <c r="A3" s="487"/>
      <c r="B3" s="487"/>
      <c r="C3" s="487"/>
      <c r="D3" s="487"/>
      <c r="E3" s="487"/>
      <c r="F3" s="487"/>
      <c r="G3" s="487"/>
      <c r="H3" s="487"/>
      <c r="I3" s="487"/>
      <c r="J3" s="695" t="s">
        <v>358</v>
      </c>
      <c r="K3" s="695"/>
      <c r="L3" s="487"/>
      <c r="M3" s="490"/>
      <c r="N3" s="490"/>
      <c r="O3" s="490"/>
    </row>
    <row r="4" spans="1:15" ht="17.25" x14ac:dyDescent="0.3">
      <c r="A4" s="487"/>
      <c r="B4" s="697" t="s">
        <v>637</v>
      </c>
      <c r="C4" s="697"/>
      <c r="D4" s="697"/>
      <c r="E4" s="697"/>
      <c r="F4" s="697"/>
      <c r="G4" s="697"/>
      <c r="H4" s="697"/>
      <c r="I4" s="697"/>
      <c r="J4" s="697"/>
      <c r="K4" s="697"/>
      <c r="L4" s="487"/>
      <c r="M4" s="490"/>
      <c r="N4" s="490"/>
      <c r="O4" s="490"/>
    </row>
    <row r="5" spans="1:15" ht="17.25" x14ac:dyDescent="0.3">
      <c r="A5" s="487"/>
      <c r="B5" s="491"/>
      <c r="C5" s="491"/>
      <c r="D5" s="491"/>
      <c r="E5" s="491"/>
      <c r="F5" s="491"/>
      <c r="G5" s="491"/>
      <c r="H5" s="491"/>
      <c r="I5" s="491"/>
      <c r="J5" s="491"/>
      <c r="K5" s="491"/>
      <c r="L5" s="487"/>
      <c r="M5" s="490"/>
      <c r="O5" s="537" t="s">
        <v>638</v>
      </c>
    </row>
    <row r="6" spans="1:15" ht="17.649999999999999" customHeight="1" x14ac:dyDescent="0.25">
      <c r="A6" s="487"/>
      <c r="B6" s="735" t="s">
        <v>732</v>
      </c>
      <c r="C6" s="735"/>
      <c r="D6" s="735"/>
      <c r="E6" s="735"/>
      <c r="F6" s="735"/>
      <c r="G6" s="735"/>
      <c r="H6" s="735"/>
      <c r="I6" s="735"/>
      <c r="J6" s="735"/>
      <c r="K6" s="735"/>
      <c r="L6" s="487"/>
      <c r="M6" s="490"/>
      <c r="N6" s="538"/>
      <c r="O6" s="538" t="s">
        <v>639</v>
      </c>
    </row>
    <row r="7" spans="1:15" ht="17.649999999999999" customHeight="1" x14ac:dyDescent="0.25">
      <c r="A7" s="487"/>
      <c r="B7" s="735"/>
      <c r="C7" s="735"/>
      <c r="D7" s="735"/>
      <c r="E7" s="735"/>
      <c r="F7" s="735"/>
      <c r="G7" s="735"/>
      <c r="H7" s="735"/>
      <c r="I7" s="735"/>
      <c r="J7" s="735"/>
      <c r="K7" s="735"/>
      <c r="L7" s="487"/>
      <c r="M7" s="490"/>
      <c r="N7" s="538"/>
      <c r="O7" t="s">
        <v>640</v>
      </c>
    </row>
    <row r="8" spans="1:15" ht="17.649999999999999" customHeight="1" x14ac:dyDescent="0.25">
      <c r="A8" s="487"/>
      <c r="B8" s="735"/>
      <c r="C8" s="735"/>
      <c r="D8" s="735"/>
      <c r="E8" s="735"/>
      <c r="F8" s="735"/>
      <c r="G8" s="735"/>
      <c r="H8" s="735"/>
      <c r="I8" s="735"/>
      <c r="J8" s="735"/>
      <c r="K8" s="735"/>
      <c r="L8" s="487"/>
      <c r="M8" s="490"/>
      <c r="N8" s="538"/>
      <c r="O8" t="s">
        <v>641</v>
      </c>
    </row>
    <row r="9" spans="1:15" ht="17.649999999999999" customHeight="1" x14ac:dyDescent="0.25">
      <c r="A9" s="487"/>
      <c r="B9" s="735"/>
      <c r="C9" s="735"/>
      <c r="D9" s="735"/>
      <c r="E9" s="735"/>
      <c r="F9" s="735"/>
      <c r="G9" s="735"/>
      <c r="H9" s="735"/>
      <c r="I9" s="735"/>
      <c r="J9" s="735"/>
      <c r="K9" s="735"/>
      <c r="L9" s="487"/>
      <c r="M9" s="490"/>
      <c r="N9" s="538"/>
      <c r="O9" s="538" t="s">
        <v>642</v>
      </c>
    </row>
    <row r="10" spans="1:15" ht="15" x14ac:dyDescent="0.25">
      <c r="A10" s="487"/>
      <c r="B10" s="494"/>
      <c r="C10" s="487"/>
      <c r="D10" s="487"/>
      <c r="E10" s="487"/>
      <c r="F10" s="487"/>
      <c r="G10" s="487"/>
      <c r="H10" s="487"/>
      <c r="I10" s="487"/>
      <c r="J10" s="487"/>
      <c r="K10" s="487"/>
      <c r="L10" s="487"/>
      <c r="M10" s="490"/>
      <c r="N10" s="537"/>
      <c r="O10" t="s">
        <v>640</v>
      </c>
    </row>
    <row r="11" spans="1:15" ht="15" x14ac:dyDescent="0.25">
      <c r="A11" s="487"/>
      <c r="B11" s="495" t="s">
        <v>7</v>
      </c>
      <c r="C11" s="487"/>
      <c r="D11" s="487"/>
      <c r="E11" s="694" t="str">
        <f>IF(ISBLANK('Vadovo darbo užmokestis'!F11),"",'Vadovo darbo užmokestis'!F11)</f>
        <v/>
      </c>
      <c r="F11" s="736"/>
      <c r="G11" s="736"/>
      <c r="H11" s="736"/>
      <c r="I11" s="736"/>
      <c r="J11" s="736"/>
      <c r="K11" s="737"/>
      <c r="L11" s="487"/>
      <c r="M11" s="490"/>
      <c r="N11" s="537"/>
      <c r="O11" t="s">
        <v>641</v>
      </c>
    </row>
    <row r="12" spans="1:15" ht="15" x14ac:dyDescent="0.25">
      <c r="A12" s="487"/>
      <c r="B12" s="495" t="s">
        <v>367</v>
      </c>
      <c r="C12" s="487"/>
      <c r="D12" s="487"/>
      <c r="E12" s="694" t="str">
        <f>IF(ISBLANK('Vadovo darbo užmokestis'!F12),"",'Vadovo darbo užmokestis'!F12)</f>
        <v xml:space="preserve"> </v>
      </c>
      <c r="F12" s="736"/>
      <c r="G12" s="736"/>
      <c r="H12" s="736"/>
      <c r="I12" s="736"/>
      <c r="J12" s="736"/>
      <c r="K12" s="737"/>
      <c r="L12" s="487"/>
      <c r="M12" s="490"/>
      <c r="N12" s="537"/>
      <c r="O12" s="538" t="s">
        <v>642</v>
      </c>
    </row>
    <row r="13" spans="1:15" ht="15" x14ac:dyDescent="0.25">
      <c r="A13" s="487"/>
      <c r="B13" s="495" t="s">
        <v>13</v>
      </c>
      <c r="C13" s="487"/>
      <c r="D13" s="487"/>
      <c r="E13" s="694" t="str">
        <f>IF(ISBLANK('Vadovo darbo užmokestis'!F13),"",'Vadovo darbo užmokestis'!F13)</f>
        <v xml:space="preserve"> </v>
      </c>
      <c r="F13" s="736"/>
      <c r="G13" s="736"/>
      <c r="H13" s="736"/>
      <c r="I13" s="736"/>
      <c r="J13" s="736"/>
      <c r="K13" s="737"/>
      <c r="L13" s="487"/>
      <c r="M13" s="490"/>
      <c r="N13" s="537"/>
      <c r="O13" s="539"/>
    </row>
    <row r="14" spans="1:15" ht="15" x14ac:dyDescent="0.25">
      <c r="A14" s="487"/>
      <c r="B14" s="495"/>
      <c r="C14" s="487"/>
      <c r="D14" s="487"/>
      <c r="E14" s="487"/>
      <c r="F14" s="487"/>
      <c r="G14" s="487"/>
      <c r="H14" s="487"/>
      <c r="I14" s="487"/>
      <c r="J14" s="487"/>
      <c r="K14" s="487"/>
      <c r="L14" s="487"/>
      <c r="M14" s="490"/>
      <c r="O14" s="539"/>
    </row>
    <row r="15" spans="1:15" ht="15" x14ac:dyDescent="0.25">
      <c r="A15" s="487"/>
      <c r="B15" s="495"/>
      <c r="C15" s="487"/>
      <c r="D15" s="487"/>
      <c r="E15" s="487"/>
      <c r="F15" s="487"/>
      <c r="G15" s="487"/>
      <c r="H15" s="487"/>
      <c r="I15" s="487"/>
      <c r="J15" s="487"/>
      <c r="K15" s="487"/>
      <c r="L15" s="487"/>
      <c r="M15" s="490"/>
      <c r="O15" s="539"/>
    </row>
    <row r="16" spans="1:15" ht="15" x14ac:dyDescent="0.25">
      <c r="A16" s="487"/>
      <c r="B16" s="495" t="s">
        <v>643</v>
      </c>
      <c r="C16" s="487"/>
      <c r="D16" s="487"/>
      <c r="E16" s="738"/>
      <c r="F16" s="738"/>
      <c r="G16" s="738"/>
      <c r="H16" s="738"/>
      <c r="I16" s="738"/>
      <c r="J16" s="738"/>
      <c r="K16" s="738"/>
      <c r="L16" s="487"/>
      <c r="M16" s="490"/>
      <c r="O16" s="539"/>
    </row>
    <row r="17" spans="1:15" ht="15" x14ac:dyDescent="0.25">
      <c r="A17" s="487"/>
      <c r="B17" s="540" t="s">
        <v>644</v>
      </c>
      <c r="C17" s="487"/>
      <c r="D17" s="487"/>
      <c r="E17" s="510"/>
      <c r="F17" s="510"/>
      <c r="G17" s="510"/>
      <c r="H17" s="510"/>
      <c r="I17" s="510"/>
      <c r="J17" s="510"/>
      <c r="K17" s="510"/>
      <c r="L17" s="487"/>
      <c r="M17" s="490"/>
      <c r="O17" s="539"/>
    </row>
    <row r="18" spans="1:15" ht="15" x14ac:dyDescent="0.25">
      <c r="A18" s="487"/>
      <c r="B18" s="495"/>
      <c r="C18" s="487"/>
      <c r="D18" s="487"/>
      <c r="E18" s="487"/>
      <c r="F18" s="487"/>
      <c r="G18" s="487"/>
      <c r="H18" s="487"/>
      <c r="I18" s="487"/>
      <c r="J18" s="487"/>
      <c r="K18" s="487"/>
      <c r="L18" s="487"/>
      <c r="M18" s="490"/>
      <c r="O18" s="539"/>
    </row>
    <row r="19" spans="1:15" ht="15" x14ac:dyDescent="0.25">
      <c r="A19" s="487"/>
      <c r="B19" s="711" t="s">
        <v>645</v>
      </c>
      <c r="C19" s="711"/>
      <c r="D19" s="711"/>
      <c r="E19" s="711"/>
      <c r="F19" s="711"/>
      <c r="G19" s="711"/>
      <c r="H19" s="711"/>
      <c r="I19" s="711"/>
      <c r="J19" s="711"/>
      <c r="K19" s="711"/>
      <c r="L19" s="487"/>
      <c r="M19" s="490"/>
      <c r="N19" s="537"/>
    </row>
    <row r="20" spans="1:15" ht="15" x14ac:dyDescent="0.25">
      <c r="A20" s="487"/>
      <c r="B20" s="495"/>
      <c r="C20" s="487"/>
      <c r="D20" s="487"/>
      <c r="E20" s="487"/>
      <c r="F20" s="487"/>
      <c r="G20" s="487"/>
      <c r="H20" s="487"/>
      <c r="I20" s="487"/>
      <c r="J20" s="487"/>
      <c r="K20" s="487"/>
      <c r="L20" s="487"/>
      <c r="M20" s="490"/>
      <c r="N20" s="537"/>
      <c r="O20" s="537" t="s">
        <v>646</v>
      </c>
    </row>
    <row r="21" spans="1:15" ht="15" x14ac:dyDescent="0.25">
      <c r="A21" s="487"/>
      <c r="B21" s="508" t="s">
        <v>733</v>
      </c>
      <c r="C21" s="487"/>
      <c r="D21" s="487"/>
      <c r="E21" s="487"/>
      <c r="F21" s="487"/>
      <c r="G21" s="487"/>
      <c r="H21" s="487"/>
      <c r="I21" s="487"/>
      <c r="J21" s="487"/>
      <c r="K21" s="487"/>
      <c r="L21" s="487"/>
      <c r="M21" s="490"/>
      <c r="N21" s="537"/>
      <c r="O21" s="538" t="s">
        <v>639</v>
      </c>
    </row>
    <row r="22" spans="1:15" ht="15" x14ac:dyDescent="0.25">
      <c r="A22" s="487"/>
      <c r="B22" s="495" t="s">
        <v>647</v>
      </c>
      <c r="C22" s="487"/>
      <c r="D22" s="487"/>
      <c r="E22" s="739"/>
      <c r="F22" s="739"/>
      <c r="G22" s="739"/>
      <c r="H22" s="739"/>
      <c r="I22" s="739"/>
      <c r="J22" s="739"/>
      <c r="K22" s="739"/>
      <c r="L22" s="487"/>
      <c r="M22" s="490"/>
      <c r="N22" s="537"/>
      <c r="O22" t="s">
        <v>640</v>
      </c>
    </row>
    <row r="23" spans="1:15" ht="15" x14ac:dyDescent="0.25">
      <c r="A23" s="487"/>
      <c r="B23" s="495" t="s">
        <v>648</v>
      </c>
      <c r="C23" s="487"/>
      <c r="D23" s="487"/>
      <c r="E23" s="734"/>
      <c r="F23" s="734"/>
      <c r="G23" s="734"/>
      <c r="H23" s="734"/>
      <c r="I23" s="734"/>
      <c r="J23" s="734"/>
      <c r="K23" s="734"/>
      <c r="L23" s="487"/>
      <c r="M23" s="490"/>
      <c r="N23" s="537"/>
      <c r="O23" t="s">
        <v>641</v>
      </c>
    </row>
    <row r="24" spans="1:15" ht="15" x14ac:dyDescent="0.25">
      <c r="A24" s="487"/>
      <c r="B24" s="495" t="s">
        <v>649</v>
      </c>
      <c r="C24" s="487"/>
      <c r="D24" s="487"/>
      <c r="E24" s="734"/>
      <c r="F24" s="734"/>
      <c r="G24" s="734"/>
      <c r="H24" s="734"/>
      <c r="I24" s="734"/>
      <c r="J24" s="734"/>
      <c r="K24" s="734"/>
      <c r="L24" s="487"/>
      <c r="M24" s="490"/>
      <c r="O24" s="538" t="s">
        <v>642</v>
      </c>
    </row>
    <row r="25" spans="1:15" ht="26.25" customHeight="1" x14ac:dyDescent="0.25">
      <c r="A25" s="487"/>
      <c r="B25" s="718" t="s">
        <v>650</v>
      </c>
      <c r="C25" s="718"/>
      <c r="D25" s="718"/>
      <c r="E25" s="706"/>
      <c r="F25" s="706"/>
      <c r="G25" s="706"/>
      <c r="H25" s="706"/>
      <c r="I25" s="706"/>
      <c r="J25" s="706"/>
      <c r="K25" s="706"/>
      <c r="L25" s="487"/>
      <c r="M25" s="490"/>
      <c r="O25" s="539"/>
    </row>
    <row r="26" spans="1:15" ht="15" x14ac:dyDescent="0.25">
      <c r="A26" s="487"/>
      <c r="B26" s="541" t="s">
        <v>651</v>
      </c>
      <c r="C26" s="487"/>
      <c r="D26" s="487"/>
      <c r="E26" s="706"/>
      <c r="F26" s="706"/>
      <c r="G26" s="706"/>
      <c r="H26" s="706"/>
      <c r="I26" s="706"/>
      <c r="J26" s="706"/>
      <c r="K26" s="706"/>
      <c r="L26" s="487"/>
      <c r="M26" s="490"/>
      <c r="O26" s="539"/>
    </row>
    <row r="27" spans="1:15" ht="15" x14ac:dyDescent="0.25">
      <c r="A27" s="487"/>
      <c r="B27" s="495" t="s">
        <v>652</v>
      </c>
      <c r="C27" s="487"/>
      <c r="D27" s="487"/>
      <c r="E27" s="706"/>
      <c r="F27" s="706"/>
      <c r="G27" s="706"/>
      <c r="H27" s="706"/>
      <c r="I27" s="706"/>
      <c r="J27" s="706"/>
      <c r="K27" s="706"/>
      <c r="L27" s="487"/>
      <c r="M27" s="490"/>
      <c r="O27" s="538"/>
    </row>
    <row r="28" spans="1:15" ht="15" x14ac:dyDescent="0.25">
      <c r="A28" s="487"/>
      <c r="B28" s="495" t="s">
        <v>653</v>
      </c>
      <c r="C28" s="487"/>
      <c r="D28" s="487"/>
      <c r="E28" s="734"/>
      <c r="F28" s="734"/>
      <c r="G28" s="734"/>
      <c r="H28" s="734"/>
      <c r="I28" s="734"/>
      <c r="J28" s="734"/>
      <c r="K28" s="734"/>
      <c r="L28" s="487"/>
      <c r="M28" s="490"/>
      <c r="N28" s="297"/>
    </row>
    <row r="29" spans="1:15" ht="15" x14ac:dyDescent="0.25">
      <c r="A29" s="487"/>
      <c r="B29" s="495" t="s">
        <v>654</v>
      </c>
      <c r="C29" s="487"/>
      <c r="D29" s="487"/>
      <c r="E29" s="734"/>
      <c r="F29" s="734"/>
      <c r="G29" s="734"/>
      <c r="H29" s="734"/>
      <c r="I29" s="734"/>
      <c r="J29" s="734"/>
      <c r="K29" s="734"/>
      <c r="L29" s="487"/>
      <c r="M29" s="490"/>
    </row>
    <row r="30" spans="1:15" ht="15" x14ac:dyDescent="0.25">
      <c r="A30" s="487"/>
      <c r="B30" s="495" t="s">
        <v>656</v>
      </c>
      <c r="C30" s="487"/>
      <c r="D30" s="487"/>
      <c r="E30" s="739"/>
      <c r="F30" s="739"/>
      <c r="G30" s="739"/>
      <c r="H30" s="739"/>
      <c r="I30" s="739"/>
      <c r="J30" s="739"/>
      <c r="K30" s="739"/>
      <c r="L30" s="487"/>
      <c r="M30" s="490"/>
      <c r="O30" s="297" t="s">
        <v>655</v>
      </c>
    </row>
    <row r="31" spans="1:15" ht="25.5" customHeight="1" x14ac:dyDescent="0.25">
      <c r="A31" s="487"/>
      <c r="B31" s="718" t="s">
        <v>658</v>
      </c>
      <c r="C31" s="718"/>
      <c r="D31" s="718"/>
      <c r="E31" s="706"/>
      <c r="F31" s="706"/>
      <c r="G31" s="706"/>
      <c r="H31" s="706"/>
      <c r="I31" s="706"/>
      <c r="J31" s="706"/>
      <c r="K31" s="706"/>
      <c r="L31" s="487"/>
      <c r="M31" s="490"/>
      <c r="O31" s="538" t="s">
        <v>657</v>
      </c>
    </row>
    <row r="32" spans="1:15" ht="90.75" customHeight="1" x14ac:dyDescent="0.25">
      <c r="A32" s="487"/>
      <c r="B32" s="495" t="s">
        <v>216</v>
      </c>
      <c r="C32" s="487"/>
      <c r="D32" s="487"/>
      <c r="E32" s="742"/>
      <c r="F32" s="742"/>
      <c r="G32" s="742"/>
      <c r="H32" s="742"/>
      <c r="I32" s="742"/>
      <c r="J32" s="742"/>
      <c r="K32" s="742"/>
      <c r="L32" s="487"/>
      <c r="M32" s="490"/>
      <c r="O32" s="538" t="s">
        <v>659</v>
      </c>
    </row>
    <row r="33" spans="1:16" ht="15" x14ac:dyDescent="0.25">
      <c r="A33" s="487"/>
      <c r="B33" s="494"/>
      <c r="C33" s="487"/>
      <c r="D33" s="487"/>
      <c r="E33" s="507"/>
      <c r="F33" s="507"/>
      <c r="G33" s="507"/>
      <c r="H33" s="507"/>
      <c r="I33" s="507"/>
      <c r="J33" s="507"/>
      <c r="K33" s="507"/>
      <c r="L33" s="487"/>
      <c r="M33" s="490"/>
      <c r="O33" s="538" t="s">
        <v>642</v>
      </c>
    </row>
    <row r="34" spans="1:16" ht="15" x14ac:dyDescent="0.25">
      <c r="A34" s="487"/>
      <c r="B34" s="711" t="s">
        <v>662</v>
      </c>
      <c r="C34" s="711"/>
      <c r="D34" s="711"/>
      <c r="E34" s="711"/>
      <c r="F34" s="711"/>
      <c r="G34" s="711"/>
      <c r="H34" s="711"/>
      <c r="I34" s="711"/>
      <c r="J34" s="711"/>
      <c r="K34" s="711"/>
      <c r="L34" s="487"/>
      <c r="M34" s="490"/>
      <c r="O34" s="538"/>
    </row>
    <row r="35" spans="1:16" ht="15" x14ac:dyDescent="0.25">
      <c r="A35" s="487"/>
      <c r="B35" s="510"/>
      <c r="C35" s="510"/>
      <c r="D35" s="510"/>
      <c r="E35" s="510"/>
      <c r="F35" s="510"/>
      <c r="G35" s="510"/>
      <c r="H35" s="510"/>
      <c r="I35" s="510"/>
      <c r="J35" s="510"/>
      <c r="K35" s="510"/>
      <c r="L35" s="487"/>
      <c r="M35" s="490"/>
      <c r="O35" s="297" t="s">
        <v>660</v>
      </c>
    </row>
    <row r="36" spans="1:16" ht="15" x14ac:dyDescent="0.25">
      <c r="A36" s="487"/>
      <c r="B36" s="740" t="s">
        <v>734</v>
      </c>
      <c r="C36" s="740"/>
      <c r="D36" s="740"/>
      <c r="E36" s="740"/>
      <c r="F36" s="740"/>
      <c r="G36" s="740"/>
      <c r="H36" s="740"/>
      <c r="I36" s="740"/>
      <c r="J36" s="740"/>
      <c r="K36" s="741"/>
      <c r="L36" s="487"/>
      <c r="M36" s="490"/>
      <c r="O36" s="538" t="s">
        <v>661</v>
      </c>
    </row>
    <row r="37" spans="1:16" ht="15" x14ac:dyDescent="0.25">
      <c r="A37" s="487"/>
      <c r="B37" s="743" t="s">
        <v>353</v>
      </c>
      <c r="C37" s="743" t="s">
        <v>612</v>
      </c>
      <c r="D37" s="743" t="s">
        <v>664</v>
      </c>
      <c r="E37" s="743" t="s">
        <v>665</v>
      </c>
      <c r="F37" s="750" t="s">
        <v>666</v>
      </c>
      <c r="G37" s="751"/>
      <c r="H37" s="754" t="s">
        <v>667</v>
      </c>
      <c r="I37" s="755"/>
      <c r="J37" s="743" t="s">
        <v>696</v>
      </c>
      <c r="K37" s="743" t="s">
        <v>668</v>
      </c>
      <c r="L37" s="14"/>
      <c r="M37" s="490"/>
      <c r="O37" s="538" t="s">
        <v>663</v>
      </c>
    </row>
    <row r="38" spans="1:16" ht="15" x14ac:dyDescent="0.25">
      <c r="A38" s="487"/>
      <c r="B38" s="716"/>
      <c r="C38" s="716"/>
      <c r="D38" s="716"/>
      <c r="E38" s="716"/>
      <c r="F38" s="752"/>
      <c r="G38" s="753"/>
      <c r="H38" s="743" t="s">
        <v>670</v>
      </c>
      <c r="I38" s="743" t="s">
        <v>671</v>
      </c>
      <c r="J38" s="716"/>
      <c r="K38" s="716"/>
      <c r="L38" s="14"/>
      <c r="M38" s="490"/>
      <c r="O38" s="538" t="s">
        <v>201</v>
      </c>
    </row>
    <row r="39" spans="1:16" ht="21.75" customHeight="1" x14ac:dyDescent="0.25">
      <c r="A39" s="487"/>
      <c r="B39" s="744"/>
      <c r="C39" s="744"/>
      <c r="D39" s="744"/>
      <c r="E39" s="744"/>
      <c r="F39" s="542" t="s">
        <v>673</v>
      </c>
      <c r="G39" s="542" t="s">
        <v>674</v>
      </c>
      <c r="H39" s="744"/>
      <c r="I39" s="744"/>
      <c r="J39" s="744"/>
      <c r="K39" s="744"/>
      <c r="L39" s="14"/>
      <c r="M39" s="490"/>
      <c r="O39" s="538" t="s">
        <v>642</v>
      </c>
    </row>
    <row r="40" spans="1:16" ht="15" x14ac:dyDescent="0.25">
      <c r="A40" s="487"/>
      <c r="B40" s="543">
        <v>1</v>
      </c>
      <c r="C40" s="544"/>
      <c r="D40" s="544"/>
      <c r="E40" s="544"/>
      <c r="F40" s="545"/>
      <c r="G40" s="545"/>
      <c r="H40" s="544"/>
      <c r="I40" s="544"/>
      <c r="J40" s="544"/>
      <c r="K40" s="544"/>
      <c r="L40" s="14"/>
      <c r="M40" s="487"/>
      <c r="N40" s="490"/>
      <c r="P40" s="297" t="s">
        <v>669</v>
      </c>
    </row>
    <row r="41" spans="1:16" ht="15" x14ac:dyDescent="0.25">
      <c r="A41" s="487"/>
      <c r="B41" s="543">
        <v>2</v>
      </c>
      <c r="C41" s="544"/>
      <c r="D41" s="544"/>
      <c r="E41" s="544"/>
      <c r="F41" s="545"/>
      <c r="G41" s="545"/>
      <c r="H41" s="544"/>
      <c r="I41" s="544"/>
      <c r="J41" s="544"/>
      <c r="K41" s="544"/>
      <c r="L41" s="14"/>
      <c r="M41" s="487"/>
      <c r="N41" s="490"/>
      <c r="P41" s="538" t="s">
        <v>672</v>
      </c>
    </row>
    <row r="42" spans="1:16" ht="15" x14ac:dyDescent="0.25">
      <c r="A42" s="487"/>
      <c r="B42" s="543">
        <v>3</v>
      </c>
      <c r="C42" s="544"/>
      <c r="D42" s="544"/>
      <c r="E42" s="544"/>
      <c r="F42" s="545"/>
      <c r="G42" s="545"/>
      <c r="H42" s="544"/>
      <c r="I42" s="544"/>
      <c r="J42" s="544"/>
      <c r="K42" s="544"/>
      <c r="L42" s="14"/>
      <c r="M42" s="487"/>
      <c r="N42" s="490"/>
      <c r="P42" s="538" t="s">
        <v>675</v>
      </c>
    </row>
    <row r="43" spans="1:16" ht="15" x14ac:dyDescent="0.25">
      <c r="A43" s="487"/>
      <c r="B43" s="543">
        <v>4</v>
      </c>
      <c r="C43" s="544"/>
      <c r="D43" s="544"/>
      <c r="E43" s="544"/>
      <c r="F43" s="545"/>
      <c r="G43" s="545"/>
      <c r="H43" s="544"/>
      <c r="I43" s="544"/>
      <c r="J43" s="544"/>
      <c r="K43" s="544"/>
      <c r="L43" s="14"/>
      <c r="M43" s="487"/>
      <c r="N43" s="490"/>
      <c r="P43" s="538" t="s">
        <v>201</v>
      </c>
    </row>
    <row r="44" spans="1:16" ht="15" x14ac:dyDescent="0.25">
      <c r="A44" s="487"/>
      <c r="B44" s="543">
        <v>5</v>
      </c>
      <c r="C44" s="544"/>
      <c r="D44" s="544"/>
      <c r="E44" s="544"/>
      <c r="F44" s="545"/>
      <c r="G44" s="545"/>
      <c r="H44" s="544"/>
      <c r="I44" s="544"/>
      <c r="J44" s="544"/>
      <c r="K44" s="544"/>
      <c r="L44" s="14"/>
      <c r="M44" s="487"/>
      <c r="N44" s="490"/>
      <c r="O44" s="538"/>
      <c r="P44" s="538" t="s">
        <v>642</v>
      </c>
    </row>
    <row r="45" spans="1:16" ht="15" x14ac:dyDescent="0.25">
      <c r="A45" s="487"/>
      <c r="B45" s="543">
        <v>6</v>
      </c>
      <c r="C45" s="544"/>
      <c r="D45" s="544"/>
      <c r="E45" s="544"/>
      <c r="F45" s="545"/>
      <c r="G45" s="545"/>
      <c r="H45" s="544"/>
      <c r="I45" s="544"/>
      <c r="J45" s="544"/>
      <c r="K45" s="544"/>
      <c r="L45" s="14"/>
      <c r="M45" s="487"/>
      <c r="N45" s="490"/>
      <c r="O45" s="538"/>
      <c r="P45" s="537" t="s">
        <v>665</v>
      </c>
    </row>
    <row r="46" spans="1:16" ht="15" x14ac:dyDescent="0.25">
      <c r="A46" s="487"/>
      <c r="B46" s="543">
        <v>7</v>
      </c>
      <c r="C46" s="544"/>
      <c r="D46" s="544"/>
      <c r="E46" s="544"/>
      <c r="F46" s="545"/>
      <c r="G46" s="545"/>
      <c r="H46" s="544"/>
      <c r="I46" s="544"/>
      <c r="J46" s="544"/>
      <c r="K46" s="544"/>
      <c r="L46" s="14"/>
      <c r="M46" s="487"/>
      <c r="N46" s="490"/>
      <c r="O46" s="538"/>
      <c r="P46" s="538" t="s">
        <v>676</v>
      </c>
    </row>
    <row r="47" spans="1:16" ht="15" x14ac:dyDescent="0.25">
      <c r="A47" s="487"/>
      <c r="B47" s="543">
        <v>8</v>
      </c>
      <c r="C47" s="544"/>
      <c r="D47" s="544"/>
      <c r="E47" s="544"/>
      <c r="F47" s="545"/>
      <c r="G47" s="545"/>
      <c r="H47" s="544"/>
      <c r="I47" s="544"/>
      <c r="J47" s="544"/>
      <c r="K47" s="544"/>
      <c r="L47" s="14"/>
      <c r="M47" s="487"/>
      <c r="N47" s="490"/>
      <c r="O47" s="538"/>
      <c r="P47" s="538" t="s">
        <v>677</v>
      </c>
    </row>
    <row r="48" spans="1:16" ht="15" x14ac:dyDescent="0.25">
      <c r="A48" s="487"/>
      <c r="B48" s="543">
        <v>9</v>
      </c>
      <c r="C48" s="544"/>
      <c r="D48" s="544"/>
      <c r="E48" s="544"/>
      <c r="F48" s="545"/>
      <c r="G48" s="545"/>
      <c r="H48" s="544"/>
      <c r="I48" s="544"/>
      <c r="J48" s="544"/>
      <c r="K48" s="544"/>
      <c r="L48" s="14"/>
      <c r="M48" s="487"/>
      <c r="N48" s="490"/>
      <c r="O48" s="538"/>
      <c r="P48" s="538" t="s">
        <v>678</v>
      </c>
    </row>
    <row r="49" spans="1:16" ht="15" x14ac:dyDescent="0.25">
      <c r="A49" s="487"/>
      <c r="B49" s="543">
        <v>10</v>
      </c>
      <c r="C49" s="544"/>
      <c r="D49" s="544"/>
      <c r="E49" s="544"/>
      <c r="F49" s="545"/>
      <c r="G49" s="545"/>
      <c r="H49" s="544"/>
      <c r="I49" s="544"/>
      <c r="J49" s="544"/>
      <c r="K49" s="544"/>
      <c r="L49" s="14"/>
      <c r="M49" s="487"/>
      <c r="N49" s="490"/>
      <c r="O49" s="538"/>
      <c r="P49" s="538" t="s">
        <v>679</v>
      </c>
    </row>
    <row r="50" spans="1:16" ht="15" x14ac:dyDescent="0.25">
      <c r="A50" s="487"/>
      <c r="B50" s="543">
        <v>11</v>
      </c>
      <c r="C50" s="544"/>
      <c r="D50" s="544"/>
      <c r="E50" s="544"/>
      <c r="F50" s="545"/>
      <c r="G50" s="545"/>
      <c r="H50" s="544"/>
      <c r="I50" s="544"/>
      <c r="J50" s="544"/>
      <c r="K50" s="544"/>
      <c r="L50" s="14"/>
      <c r="M50" s="487"/>
      <c r="N50" s="490"/>
      <c r="P50" s="538" t="s">
        <v>680</v>
      </c>
    </row>
    <row r="51" spans="1:16" ht="15" x14ac:dyDescent="0.25">
      <c r="A51" s="487"/>
      <c r="B51" s="543">
        <v>12</v>
      </c>
      <c r="C51" s="544"/>
      <c r="D51" s="544"/>
      <c r="E51" s="544"/>
      <c r="F51" s="545"/>
      <c r="G51" s="545"/>
      <c r="H51" s="544"/>
      <c r="I51" s="544"/>
      <c r="J51" s="544"/>
      <c r="K51" s="544"/>
      <c r="L51" s="14"/>
      <c r="M51" s="487"/>
      <c r="N51" s="490"/>
      <c r="O51" s="537"/>
      <c r="P51" s="538" t="s">
        <v>681</v>
      </c>
    </row>
    <row r="52" spans="1:16" ht="15" x14ac:dyDescent="0.25">
      <c r="A52" s="487"/>
      <c r="B52" s="543">
        <v>13</v>
      </c>
      <c r="C52" s="544"/>
      <c r="D52" s="544"/>
      <c r="E52" s="544"/>
      <c r="F52" s="545"/>
      <c r="G52" s="545"/>
      <c r="H52" s="544"/>
      <c r="I52" s="544"/>
      <c r="J52" s="544"/>
      <c r="K52" s="544"/>
      <c r="L52" s="14"/>
      <c r="M52" s="487"/>
      <c r="N52" s="490"/>
    </row>
    <row r="53" spans="1:16" ht="15" x14ac:dyDescent="0.25">
      <c r="A53" s="487"/>
      <c r="B53" s="543">
        <v>14</v>
      </c>
      <c r="C53" s="544"/>
      <c r="D53" s="544"/>
      <c r="E53" s="544"/>
      <c r="F53" s="545"/>
      <c r="G53" s="545"/>
      <c r="H53" s="544"/>
      <c r="I53" s="544"/>
      <c r="J53" s="544"/>
      <c r="K53" s="544"/>
      <c r="L53" s="14"/>
      <c r="M53" s="487"/>
      <c r="N53" s="490"/>
    </row>
    <row r="54" spans="1:16" ht="15" x14ac:dyDescent="0.25">
      <c r="A54" s="487"/>
      <c r="B54" s="543">
        <v>15</v>
      </c>
      <c r="C54" s="544"/>
      <c r="D54" s="544"/>
      <c r="E54" s="544"/>
      <c r="F54" s="545"/>
      <c r="G54" s="545"/>
      <c r="H54" s="544"/>
      <c r="I54" s="544"/>
      <c r="J54" s="544"/>
      <c r="K54" s="544"/>
      <c r="L54" s="14"/>
      <c r="M54" s="487"/>
      <c r="N54" s="490"/>
    </row>
    <row r="55" spans="1:16" ht="15" x14ac:dyDescent="0.25">
      <c r="A55" s="487"/>
      <c r="B55" s="543">
        <v>16</v>
      </c>
      <c r="C55" s="544"/>
      <c r="D55" s="544"/>
      <c r="E55" s="544"/>
      <c r="F55" s="545"/>
      <c r="G55" s="545"/>
      <c r="H55" s="544"/>
      <c r="I55" s="544"/>
      <c r="J55" s="544"/>
      <c r="K55" s="544"/>
      <c r="L55" s="14"/>
      <c r="M55" s="487"/>
      <c r="N55" s="490"/>
    </row>
    <row r="56" spans="1:16" ht="15" x14ac:dyDescent="0.25">
      <c r="A56" s="487"/>
      <c r="B56" s="543">
        <v>17</v>
      </c>
      <c r="C56" s="544"/>
      <c r="D56" s="544"/>
      <c r="E56" s="544"/>
      <c r="F56" s="545"/>
      <c r="G56" s="545"/>
      <c r="H56" s="544"/>
      <c r="I56" s="544"/>
      <c r="J56" s="544"/>
      <c r="K56" s="544"/>
      <c r="L56" s="14"/>
      <c r="M56" s="487"/>
      <c r="N56" s="490"/>
    </row>
    <row r="57" spans="1:16" ht="15" x14ac:dyDescent="0.25">
      <c r="A57" s="487"/>
      <c r="B57" s="543">
        <v>18</v>
      </c>
      <c r="C57" s="544"/>
      <c r="D57" s="544"/>
      <c r="E57" s="544"/>
      <c r="F57" s="545"/>
      <c r="G57" s="545"/>
      <c r="H57" s="544"/>
      <c r="I57" s="544"/>
      <c r="J57" s="544"/>
      <c r="K57" s="544"/>
      <c r="L57" s="14"/>
      <c r="M57" s="487"/>
      <c r="N57" s="490"/>
    </row>
    <row r="58" spans="1:16" ht="15" x14ac:dyDescent="0.25">
      <c r="A58" s="487"/>
      <c r="B58" s="543">
        <v>19</v>
      </c>
      <c r="C58" s="544"/>
      <c r="D58" s="544"/>
      <c r="E58" s="544"/>
      <c r="F58" s="545"/>
      <c r="G58" s="545"/>
      <c r="H58" s="544"/>
      <c r="I58" s="544"/>
      <c r="J58" s="544"/>
      <c r="K58" s="544"/>
      <c r="L58" s="14"/>
      <c r="M58" s="487"/>
      <c r="N58" s="490"/>
    </row>
    <row r="59" spans="1:16" ht="15" x14ac:dyDescent="0.25">
      <c r="A59" s="487"/>
      <c r="B59" s="543">
        <v>20</v>
      </c>
      <c r="C59" s="544"/>
      <c r="D59" s="544"/>
      <c r="E59" s="544"/>
      <c r="F59" s="545"/>
      <c r="G59" s="545"/>
      <c r="H59" s="544"/>
      <c r="I59" s="544"/>
      <c r="J59" s="544"/>
      <c r="K59" s="544"/>
      <c r="L59" s="14"/>
      <c r="M59" s="487"/>
      <c r="N59" s="490"/>
    </row>
    <row r="60" spans="1:16" ht="15" x14ac:dyDescent="0.25">
      <c r="A60" s="546"/>
      <c r="B60" s="546"/>
      <c r="C60" s="546"/>
      <c r="D60" s="546"/>
      <c r="E60" s="546"/>
      <c r="F60" s="546"/>
      <c r="G60" s="546"/>
      <c r="H60" s="546"/>
      <c r="I60" s="546"/>
      <c r="J60" s="546"/>
      <c r="K60" s="546"/>
      <c r="L60" s="546"/>
      <c r="M60" s="487"/>
      <c r="N60" s="490"/>
    </row>
    <row r="61" spans="1:16" ht="48" customHeight="1" x14ac:dyDescent="0.25">
      <c r="A61" s="487"/>
      <c r="B61" s="745" t="s">
        <v>682</v>
      </c>
      <c r="C61" s="746"/>
      <c r="D61" s="549"/>
      <c r="E61" s="747"/>
      <c r="F61" s="748"/>
      <c r="G61" s="748"/>
      <c r="H61" s="748"/>
      <c r="I61" s="748"/>
      <c r="J61" s="748"/>
      <c r="K61" s="749"/>
      <c r="L61" s="487"/>
      <c r="M61" s="487"/>
      <c r="N61" s="490"/>
    </row>
    <row r="62" spans="1:16" ht="15" x14ac:dyDescent="0.25">
      <c r="A62" s="487"/>
      <c r="B62" s="487"/>
      <c r="C62" s="487"/>
      <c r="D62" s="487"/>
      <c r="E62" s="487"/>
      <c r="F62" s="487"/>
      <c r="G62" s="487"/>
      <c r="H62" s="487"/>
      <c r="I62" s="487"/>
      <c r="J62" s="487"/>
      <c r="K62" s="487"/>
      <c r="L62" s="487"/>
      <c r="M62" s="487"/>
      <c r="N62" s="490"/>
    </row>
    <row r="63" spans="1:16" s="548" customFormat="1" ht="15" x14ac:dyDescent="0.25">
      <c r="A63" s="487"/>
      <c r="B63" s="760" t="s">
        <v>631</v>
      </c>
      <c r="C63" s="760"/>
      <c r="D63" s="760"/>
      <c r="E63" s="760"/>
      <c r="F63" s="760"/>
      <c r="G63" s="760"/>
      <c r="H63" s="760"/>
      <c r="I63" s="760"/>
      <c r="J63" s="760"/>
      <c r="K63" s="760"/>
      <c r="L63" s="487"/>
      <c r="M63" s="547"/>
    </row>
    <row r="64" spans="1:16" ht="55.5" customHeight="1" x14ac:dyDescent="0.25">
      <c r="A64" s="487"/>
      <c r="B64" s="761" t="s">
        <v>632</v>
      </c>
      <c r="C64" s="761"/>
      <c r="D64" s="761"/>
      <c r="E64" s="762"/>
      <c r="F64" s="762"/>
      <c r="G64" s="762"/>
      <c r="H64" s="762"/>
      <c r="I64" s="762"/>
      <c r="J64" s="762"/>
      <c r="K64" s="762"/>
      <c r="L64" s="487"/>
      <c r="M64" s="490"/>
    </row>
    <row r="65" spans="1:13" ht="15" x14ac:dyDescent="0.25">
      <c r="A65" s="487"/>
      <c r="B65" s="487"/>
      <c r="C65" s="487"/>
      <c r="D65" s="487"/>
      <c r="E65" s="487"/>
      <c r="F65" s="487"/>
      <c r="G65" s="487"/>
      <c r="H65" s="487"/>
      <c r="I65" s="487"/>
      <c r="J65" s="487"/>
      <c r="K65" s="487"/>
      <c r="L65" s="487"/>
      <c r="M65" s="490"/>
    </row>
    <row r="66" spans="1:13" ht="15" x14ac:dyDescent="0.25">
      <c r="A66" s="487"/>
      <c r="B66" s="532" t="s">
        <v>223</v>
      </c>
      <c r="C66" s="487"/>
      <c r="D66" s="487"/>
      <c r="E66" s="487"/>
      <c r="F66" s="487"/>
      <c r="G66" s="487"/>
      <c r="H66" s="487"/>
      <c r="I66" s="487"/>
      <c r="J66" s="487"/>
      <c r="K66" s="487"/>
      <c r="L66" s="487"/>
      <c r="M66" s="490"/>
    </row>
    <row r="67" spans="1:13" ht="15" x14ac:dyDescent="0.25">
      <c r="A67" s="487"/>
      <c r="B67" s="763" t="s">
        <v>225</v>
      </c>
      <c r="C67" s="763"/>
      <c r="D67" s="764"/>
      <c r="E67" s="765"/>
      <c r="F67" s="766"/>
      <c r="G67" s="767"/>
      <c r="H67" s="767"/>
      <c r="I67" s="767"/>
      <c r="J67" s="767"/>
      <c r="K67" s="768"/>
      <c r="L67" s="487"/>
      <c r="M67" s="490"/>
    </row>
    <row r="68" spans="1:13" ht="15" x14ac:dyDescent="0.25">
      <c r="A68" s="487"/>
      <c r="B68" s="718" t="s">
        <v>633</v>
      </c>
      <c r="C68" s="718"/>
      <c r="D68" s="719"/>
      <c r="E68" s="707"/>
      <c r="F68" s="758"/>
      <c r="G68" s="758"/>
      <c r="H68" s="758"/>
      <c r="I68" s="758"/>
      <c r="J68" s="758"/>
      <c r="K68" s="759"/>
      <c r="L68" s="487"/>
      <c r="M68" s="490"/>
    </row>
    <row r="69" spans="1:13" ht="15" x14ac:dyDescent="0.25">
      <c r="A69" s="487"/>
      <c r="B69" s="718" t="s">
        <v>227</v>
      </c>
      <c r="C69" s="718"/>
      <c r="D69" s="719"/>
      <c r="E69" s="756"/>
      <c r="F69" s="757"/>
      <c r="G69" s="758"/>
      <c r="H69" s="758"/>
      <c r="I69" s="758"/>
      <c r="J69" s="758"/>
      <c r="K69" s="759"/>
      <c r="L69" s="487"/>
      <c r="M69" s="490"/>
    </row>
    <row r="70" spans="1:13" ht="33.75" customHeight="1" x14ac:dyDescent="0.25">
      <c r="A70" s="487"/>
      <c r="B70" s="718" t="s">
        <v>369</v>
      </c>
      <c r="C70" s="718"/>
      <c r="D70" s="719"/>
      <c r="E70" s="707"/>
      <c r="F70" s="758"/>
      <c r="G70" s="758"/>
      <c r="H70" s="758"/>
      <c r="I70" s="758"/>
      <c r="J70" s="758"/>
      <c r="K70" s="759"/>
      <c r="L70" s="487"/>
      <c r="M70" s="490"/>
    </row>
    <row r="71" spans="1:13" ht="15" x14ac:dyDescent="0.25">
      <c r="A71" s="487"/>
      <c r="B71" s="487"/>
      <c r="C71" s="487"/>
      <c r="D71" s="487"/>
      <c r="E71" s="487"/>
      <c r="F71" s="487"/>
      <c r="G71" s="487"/>
      <c r="H71" s="487"/>
      <c r="I71" s="487"/>
      <c r="J71" s="487"/>
      <c r="K71" s="487"/>
      <c r="L71" s="487"/>
      <c r="M71" s="490"/>
    </row>
    <row r="72" spans="1:13" ht="15" x14ac:dyDescent="0.25">
      <c r="A72" s="487"/>
      <c r="B72" s="487"/>
      <c r="C72" s="533"/>
      <c r="D72" s="533"/>
      <c r="E72" s="487"/>
      <c r="F72" s="487"/>
      <c r="G72" s="487"/>
      <c r="H72" s="487"/>
      <c r="I72" s="487"/>
      <c r="J72" s="487"/>
      <c r="K72" s="487"/>
      <c r="L72" s="487"/>
      <c r="M72" s="490"/>
    </row>
    <row r="73" spans="1:13" ht="15" x14ac:dyDescent="0.25">
      <c r="A73" s="487"/>
      <c r="B73" s="487"/>
      <c r="C73" s="487"/>
      <c r="D73" s="487"/>
      <c r="E73" s="487"/>
      <c r="F73" s="487"/>
      <c r="H73" s="487"/>
      <c r="I73" s="487"/>
      <c r="J73" s="487"/>
      <c r="K73" s="487"/>
      <c r="L73" s="490"/>
      <c r="M73" s="490"/>
    </row>
    <row r="74" spans="1:13" ht="15" hidden="1" x14ac:dyDescent="0.25">
      <c r="A74" s="487"/>
      <c r="B74" s="487"/>
      <c r="C74" s="487"/>
      <c r="D74" s="487"/>
      <c r="E74" s="487"/>
      <c r="F74" s="487"/>
      <c r="H74" s="487"/>
      <c r="I74" s="487"/>
      <c r="J74" s="487"/>
      <c r="K74" s="487"/>
      <c r="L74" s="490"/>
      <c r="M74" s="490"/>
    </row>
    <row r="75" spans="1:13" ht="11.25" hidden="1" customHeight="1" x14ac:dyDescent="0.25">
      <c r="A75" s="487"/>
      <c r="B75" s="487"/>
      <c r="C75" s="535"/>
      <c r="D75" s="487"/>
      <c r="E75" s="487"/>
      <c r="F75" s="487"/>
      <c r="H75" s="487"/>
      <c r="I75" s="487"/>
      <c r="J75" s="487"/>
      <c r="K75" s="487"/>
      <c r="L75" s="490"/>
      <c r="M75" s="490"/>
    </row>
    <row r="76" spans="1:13" ht="15" hidden="1" x14ac:dyDescent="0.25">
      <c r="A76" s="487"/>
      <c r="B76" s="487"/>
      <c r="C76" s="487"/>
      <c r="D76" s="487"/>
      <c r="E76" s="487"/>
      <c r="F76" s="487"/>
      <c r="H76" s="487"/>
      <c r="I76" s="487"/>
      <c r="J76" s="487"/>
      <c r="K76" s="487"/>
      <c r="L76" s="490"/>
      <c r="M76" s="490"/>
    </row>
    <row r="77" spans="1:13" ht="15" hidden="1" x14ac:dyDescent="0.25">
      <c r="A77" s="487"/>
      <c r="B77" s="487"/>
      <c r="C77" s="487"/>
      <c r="D77" s="487"/>
      <c r="E77" s="487"/>
      <c r="F77" s="487"/>
      <c r="H77" s="487"/>
      <c r="I77" s="487"/>
      <c r="J77" s="487"/>
      <c r="K77" s="487"/>
      <c r="L77" s="490"/>
      <c r="M77" s="490"/>
    </row>
    <row r="78" spans="1:13" ht="15" hidden="1" x14ac:dyDescent="0.25">
      <c r="A78" s="487"/>
      <c r="B78" s="487"/>
      <c r="C78" s="487"/>
      <c r="D78" s="487"/>
      <c r="E78" s="487"/>
      <c r="F78" s="487"/>
      <c r="H78" s="487"/>
      <c r="I78" s="487"/>
      <c r="J78" s="487"/>
      <c r="K78" s="487"/>
      <c r="L78" s="490"/>
      <c r="M78" s="490"/>
    </row>
    <row r="79" spans="1:13" ht="15" hidden="1" x14ac:dyDescent="0.25">
      <c r="A79" s="487"/>
      <c r="B79" s="487"/>
      <c r="C79" s="487"/>
      <c r="D79" s="487"/>
      <c r="E79" s="487"/>
      <c r="F79" s="487"/>
      <c r="H79" s="487"/>
      <c r="I79" s="487"/>
      <c r="J79" s="487"/>
      <c r="K79" s="487"/>
      <c r="L79" s="490"/>
      <c r="M79" s="490"/>
    </row>
    <row r="80" spans="1:13" ht="15" hidden="1" x14ac:dyDescent="0.25">
      <c r="A80" s="487"/>
      <c r="B80" s="487"/>
      <c r="C80" s="487"/>
      <c r="D80" s="487"/>
      <c r="E80" s="487"/>
      <c r="F80" s="487"/>
      <c r="H80" s="487"/>
      <c r="I80" s="487"/>
      <c r="J80" s="487"/>
      <c r="K80" s="487"/>
      <c r="L80" s="490"/>
      <c r="M80" s="490"/>
    </row>
    <row r="81" spans="1:13" ht="15" hidden="1" x14ac:dyDescent="0.25">
      <c r="A81" s="487"/>
      <c r="B81" s="487"/>
      <c r="C81" s="487"/>
      <c r="D81" s="487"/>
      <c r="E81" s="487"/>
      <c r="F81" s="487"/>
      <c r="H81" s="487"/>
      <c r="I81" s="487"/>
      <c r="J81" s="487"/>
      <c r="K81" s="487"/>
      <c r="L81" s="490"/>
      <c r="M81" s="490"/>
    </row>
    <row r="82" spans="1:13" ht="15" hidden="1" x14ac:dyDescent="0.25">
      <c r="A82" s="487"/>
      <c r="B82" s="487"/>
      <c r="C82" s="487"/>
      <c r="D82" s="487"/>
      <c r="E82" s="487"/>
      <c r="F82" s="487"/>
      <c r="H82" s="487"/>
      <c r="I82" s="487"/>
      <c r="J82" s="487"/>
      <c r="K82" s="487"/>
      <c r="L82" s="490"/>
      <c r="M82" s="490"/>
    </row>
    <row r="83" spans="1:13" ht="15" hidden="1" x14ac:dyDescent="0.25">
      <c r="A83" s="487"/>
      <c r="B83" s="487"/>
      <c r="C83" s="487"/>
      <c r="D83" s="487"/>
      <c r="E83" s="487"/>
      <c r="F83" s="487"/>
      <c r="H83" s="487"/>
      <c r="I83" s="487"/>
      <c r="J83" s="487"/>
      <c r="K83" s="487"/>
      <c r="L83" s="490"/>
      <c r="M83" s="490"/>
    </row>
    <row r="84" spans="1:13" ht="15" hidden="1" x14ac:dyDescent="0.25">
      <c r="A84" s="487"/>
      <c r="B84" s="487"/>
      <c r="C84" s="487"/>
      <c r="D84" s="487"/>
      <c r="E84" s="487"/>
      <c r="F84" s="487"/>
      <c r="H84" s="487"/>
      <c r="I84" s="487"/>
      <c r="J84" s="487"/>
      <c r="K84" s="487"/>
      <c r="L84" s="490"/>
      <c r="M84" s="490"/>
    </row>
    <row r="85" spans="1:13" ht="15" hidden="1" x14ac:dyDescent="0.25">
      <c r="A85" s="487"/>
      <c r="B85" s="487"/>
      <c r="C85" s="487"/>
      <c r="D85" s="487"/>
      <c r="E85" s="487"/>
      <c r="F85" s="487"/>
      <c r="H85" s="487"/>
      <c r="I85" s="487"/>
      <c r="J85" s="487"/>
      <c r="K85" s="487"/>
      <c r="L85" s="490"/>
      <c r="M85" s="490"/>
    </row>
    <row r="86" spans="1:13" ht="15" hidden="1" x14ac:dyDescent="0.25">
      <c r="A86" s="487"/>
      <c r="B86" s="487"/>
      <c r="C86" s="535"/>
      <c r="D86" s="487"/>
      <c r="E86" s="487"/>
      <c r="F86" s="487"/>
      <c r="H86" s="487"/>
      <c r="I86" s="487"/>
      <c r="J86" s="487"/>
      <c r="K86" s="487"/>
      <c r="L86" s="490"/>
      <c r="M86" s="490"/>
    </row>
    <row r="87" spans="1:13" ht="15" hidden="1" x14ac:dyDescent="0.25">
      <c r="A87" s="487"/>
      <c r="B87" s="487"/>
      <c r="C87" s="487"/>
      <c r="D87" s="487"/>
      <c r="E87" s="487"/>
      <c r="F87" s="487"/>
      <c r="H87" s="487"/>
      <c r="I87" s="487"/>
      <c r="J87" s="487"/>
      <c r="K87" s="487"/>
      <c r="L87" s="490"/>
      <c r="M87" s="490"/>
    </row>
    <row r="88" spans="1:13" ht="15" hidden="1" x14ac:dyDescent="0.25">
      <c r="A88" s="487"/>
      <c r="B88" s="487"/>
      <c r="C88" s="487"/>
      <c r="D88" s="487"/>
      <c r="E88" s="487"/>
      <c r="F88" s="487"/>
      <c r="H88" s="487"/>
      <c r="I88" s="487"/>
      <c r="J88" s="487"/>
      <c r="K88" s="487"/>
      <c r="L88" s="490"/>
      <c r="M88" s="490"/>
    </row>
    <row r="89" spans="1:13" ht="15" hidden="1" x14ac:dyDescent="0.25">
      <c r="A89" s="487"/>
      <c r="B89" s="487"/>
      <c r="C89" s="487"/>
      <c r="D89" s="487"/>
      <c r="E89" s="487"/>
      <c r="F89" s="487"/>
      <c r="H89" s="487"/>
      <c r="I89" s="487"/>
      <c r="J89" s="487"/>
      <c r="K89" s="487"/>
      <c r="L89" s="490"/>
      <c r="M89" s="490"/>
    </row>
    <row r="90" spans="1:13" ht="15" hidden="1" x14ac:dyDescent="0.25">
      <c r="A90" s="487"/>
      <c r="B90" s="487"/>
      <c r="C90" s="487"/>
      <c r="D90" s="487"/>
      <c r="E90" s="487"/>
      <c r="F90" s="487"/>
      <c r="H90" s="487"/>
      <c r="I90" s="487"/>
      <c r="J90" s="487"/>
      <c r="K90" s="487"/>
      <c r="L90" s="490"/>
      <c r="M90" s="490"/>
    </row>
    <row r="91" spans="1:13" ht="15" hidden="1" x14ac:dyDescent="0.25">
      <c r="A91" s="487"/>
      <c r="B91" s="487"/>
      <c r="C91" s="487"/>
      <c r="D91" s="487"/>
      <c r="E91" s="487"/>
      <c r="F91" s="487"/>
      <c r="H91" s="487"/>
      <c r="I91" s="487"/>
      <c r="J91" s="487"/>
      <c r="K91" s="487"/>
      <c r="L91" s="490"/>
      <c r="M91" s="490"/>
    </row>
    <row r="92" spans="1:13" ht="15" hidden="1" x14ac:dyDescent="0.25">
      <c r="A92" s="487"/>
      <c r="B92" s="487"/>
      <c r="C92" s="487"/>
      <c r="D92" s="487"/>
      <c r="E92" s="487"/>
      <c r="F92" s="487"/>
      <c r="H92" s="487"/>
      <c r="I92" s="487"/>
      <c r="J92" s="487"/>
      <c r="K92" s="487"/>
      <c r="L92" s="490"/>
      <c r="M92" s="490"/>
    </row>
    <row r="93" spans="1:13" ht="15" hidden="1" x14ac:dyDescent="0.25">
      <c r="A93" s="487"/>
      <c r="B93" s="487"/>
      <c r="C93" s="535"/>
      <c r="D93" s="487"/>
      <c r="E93" s="487"/>
      <c r="F93" s="487"/>
      <c r="H93" s="487"/>
      <c r="I93" s="487"/>
      <c r="J93" s="487"/>
      <c r="K93" s="487"/>
      <c r="L93" s="490"/>
      <c r="M93" s="490"/>
    </row>
    <row r="94" spans="1:13" ht="15" hidden="1" x14ac:dyDescent="0.25">
      <c r="A94" s="487"/>
      <c r="B94" s="487"/>
      <c r="C94" s="535"/>
      <c r="D94" s="487"/>
      <c r="E94" s="487"/>
      <c r="F94" s="487"/>
      <c r="H94" s="487"/>
      <c r="I94" s="487"/>
      <c r="J94" s="487"/>
      <c r="K94" s="487"/>
      <c r="L94" s="490"/>
      <c r="M94" s="490"/>
    </row>
    <row r="95" spans="1:13" ht="15" hidden="1" x14ac:dyDescent="0.25">
      <c r="A95" s="487"/>
      <c r="B95" s="487"/>
      <c r="C95" s="487"/>
      <c r="D95" s="487"/>
      <c r="E95" s="487"/>
      <c r="F95" s="487"/>
      <c r="H95" s="487"/>
      <c r="I95" s="487"/>
      <c r="J95" s="487"/>
      <c r="K95" s="487"/>
      <c r="L95" s="490"/>
      <c r="M95" s="490"/>
    </row>
    <row r="96" spans="1:13" ht="15" hidden="1" x14ac:dyDescent="0.25">
      <c r="A96" s="487"/>
      <c r="B96" s="487"/>
      <c r="C96" s="487"/>
      <c r="D96" s="487"/>
      <c r="E96" s="487"/>
      <c r="F96" s="487"/>
      <c r="H96" s="487"/>
      <c r="I96" s="487"/>
      <c r="J96" s="487"/>
      <c r="K96" s="487"/>
      <c r="L96" s="490"/>
      <c r="M96" s="490"/>
    </row>
    <row r="97" spans="1:13" ht="15" hidden="1" x14ac:dyDescent="0.25">
      <c r="A97" s="487"/>
      <c r="B97" s="487"/>
      <c r="C97" s="487"/>
      <c r="D97" s="487"/>
      <c r="E97" s="487"/>
      <c r="F97" s="487"/>
      <c r="H97" s="487"/>
      <c r="I97" s="487"/>
      <c r="J97" s="487"/>
      <c r="K97" s="487"/>
      <c r="L97" s="490"/>
      <c r="M97" s="490"/>
    </row>
    <row r="98" spans="1:13" ht="15" hidden="1" x14ac:dyDescent="0.25">
      <c r="A98" s="487"/>
      <c r="B98" s="487"/>
      <c r="C98" s="487"/>
      <c r="D98" s="487"/>
      <c r="E98" s="487"/>
      <c r="F98" s="487"/>
      <c r="H98" s="487"/>
      <c r="I98" s="487"/>
      <c r="J98" s="487"/>
      <c r="K98" s="487"/>
      <c r="L98" s="490"/>
      <c r="M98" s="490"/>
    </row>
    <row r="99" spans="1:13" ht="15" hidden="1" x14ac:dyDescent="0.25">
      <c r="A99" s="487"/>
      <c r="B99" s="487"/>
      <c r="C99" s="487"/>
      <c r="D99" s="487"/>
      <c r="E99" s="487"/>
      <c r="F99" s="487"/>
      <c r="H99" s="487"/>
      <c r="I99" s="487"/>
      <c r="J99" s="487"/>
      <c r="K99" s="487"/>
      <c r="L99" s="490"/>
      <c r="M99" s="490"/>
    </row>
    <row r="100" spans="1:13" ht="15" hidden="1" x14ac:dyDescent="0.25">
      <c r="A100" s="487"/>
      <c r="B100" s="487"/>
      <c r="C100" s="487"/>
      <c r="D100" s="487"/>
      <c r="E100" s="487"/>
      <c r="F100" s="487"/>
      <c r="H100" s="487"/>
      <c r="I100" s="487"/>
      <c r="J100" s="487"/>
      <c r="K100" s="487"/>
      <c r="L100" s="490"/>
      <c r="M100" s="490"/>
    </row>
    <row r="101" spans="1:13" ht="15" hidden="1" x14ac:dyDescent="0.25">
      <c r="A101" s="487"/>
      <c r="B101" s="487"/>
      <c r="C101" s="487"/>
      <c r="D101" s="487"/>
      <c r="E101" s="487"/>
      <c r="F101" s="487"/>
      <c r="H101" s="487"/>
      <c r="I101" s="487"/>
      <c r="J101" s="487"/>
      <c r="K101" s="487"/>
      <c r="L101" s="490"/>
      <c r="M101" s="490"/>
    </row>
    <row r="102" spans="1:13" ht="15" hidden="1" x14ac:dyDescent="0.25">
      <c r="A102" s="487"/>
      <c r="B102" s="487"/>
      <c r="C102" s="487"/>
      <c r="D102" s="487"/>
      <c r="E102" s="487"/>
      <c r="F102" s="487"/>
      <c r="H102" s="487"/>
      <c r="I102" s="487"/>
      <c r="J102" s="487"/>
      <c r="K102" s="487"/>
      <c r="L102" s="490"/>
      <c r="M102" s="490"/>
    </row>
    <row r="103" spans="1:13" ht="15" hidden="1" x14ac:dyDescent="0.25">
      <c r="A103" s="487"/>
      <c r="B103" s="487"/>
      <c r="C103" s="535"/>
      <c r="D103" s="487"/>
      <c r="E103" s="487"/>
      <c r="F103" s="487"/>
      <c r="H103" s="487"/>
      <c r="I103" s="487"/>
      <c r="J103" s="487"/>
      <c r="K103" s="487"/>
      <c r="L103" s="490"/>
      <c r="M103" s="490"/>
    </row>
    <row r="104" spans="1:13" ht="15" hidden="1" x14ac:dyDescent="0.25">
      <c r="A104" s="487"/>
      <c r="B104" s="487"/>
      <c r="C104" s="535"/>
      <c r="D104" s="487"/>
      <c r="E104" s="487"/>
      <c r="F104" s="487"/>
      <c r="H104" s="487"/>
      <c r="I104" s="487"/>
      <c r="J104" s="487"/>
      <c r="K104" s="487"/>
      <c r="L104" s="490"/>
      <c r="M104" s="490"/>
    </row>
    <row r="105" spans="1:13" ht="15" hidden="1" x14ac:dyDescent="0.25">
      <c r="A105" s="487"/>
      <c r="B105" s="487"/>
      <c r="C105" s="487"/>
      <c r="D105" s="487"/>
      <c r="E105" s="487"/>
      <c r="F105" s="487"/>
      <c r="H105" s="487"/>
      <c r="I105" s="487"/>
      <c r="J105" s="487"/>
      <c r="K105" s="487"/>
      <c r="L105" s="490"/>
      <c r="M105" s="490"/>
    </row>
    <row r="106" spans="1:13" ht="15" hidden="1" x14ac:dyDescent="0.25">
      <c r="A106" s="487"/>
      <c r="B106" s="487"/>
      <c r="C106" s="487"/>
      <c r="D106" s="487"/>
      <c r="E106" s="487"/>
      <c r="F106" s="487"/>
      <c r="H106" s="487"/>
      <c r="I106" s="487"/>
      <c r="J106" s="487"/>
      <c r="K106" s="487"/>
      <c r="L106" s="490"/>
      <c r="M106" s="490"/>
    </row>
    <row r="107" spans="1:13" ht="15" hidden="1" x14ac:dyDescent="0.25">
      <c r="A107" s="487"/>
      <c r="B107" s="487"/>
      <c r="C107" s="487"/>
      <c r="D107" s="487"/>
      <c r="E107" s="487"/>
      <c r="F107" s="487"/>
      <c r="H107" s="487"/>
      <c r="I107" s="487"/>
      <c r="J107" s="487"/>
      <c r="K107" s="487"/>
      <c r="L107" s="490"/>
      <c r="M107" s="490"/>
    </row>
    <row r="108" spans="1:13" ht="15" hidden="1" x14ac:dyDescent="0.25">
      <c r="A108" s="487"/>
      <c r="B108" s="487"/>
      <c r="C108" s="487"/>
      <c r="D108" s="487"/>
      <c r="E108" s="487"/>
      <c r="F108" s="487"/>
      <c r="H108" s="487"/>
      <c r="I108" s="487"/>
      <c r="J108" s="487"/>
      <c r="K108" s="487"/>
      <c r="L108" s="490"/>
      <c r="M108" s="490"/>
    </row>
    <row r="109" spans="1:13" ht="15" hidden="1" x14ac:dyDescent="0.25">
      <c r="A109" s="487"/>
      <c r="B109" s="487"/>
      <c r="C109" s="487"/>
      <c r="D109" s="487"/>
      <c r="E109" s="487"/>
      <c r="F109" s="487"/>
      <c r="H109" s="487"/>
      <c r="I109" s="487"/>
      <c r="J109" s="487"/>
      <c r="K109" s="487"/>
      <c r="L109" s="490"/>
      <c r="M109" s="490"/>
    </row>
    <row r="110" spans="1:13" ht="15" hidden="1" x14ac:dyDescent="0.25">
      <c r="A110" s="487"/>
      <c r="B110" s="487"/>
      <c r="C110" s="535"/>
      <c r="D110" s="487"/>
      <c r="E110" s="487"/>
      <c r="F110" s="487"/>
      <c r="H110" s="487"/>
      <c r="I110" s="487"/>
      <c r="J110" s="487"/>
      <c r="K110" s="487"/>
      <c r="L110" s="490"/>
      <c r="M110" s="490"/>
    </row>
    <row r="111" spans="1:13" ht="15" hidden="1" x14ac:dyDescent="0.25">
      <c r="A111" s="487"/>
      <c r="B111" s="487"/>
      <c r="C111" s="487"/>
      <c r="D111" s="487"/>
      <c r="E111" s="487"/>
      <c r="F111" s="487"/>
      <c r="H111" s="487"/>
      <c r="I111" s="487"/>
      <c r="J111" s="487"/>
      <c r="K111" s="487"/>
      <c r="L111" s="490"/>
      <c r="M111" s="490"/>
    </row>
    <row r="112" spans="1:13" ht="15" hidden="1" x14ac:dyDescent="0.25">
      <c r="A112" s="487"/>
      <c r="B112" s="487"/>
      <c r="C112" s="487"/>
      <c r="D112" s="487"/>
      <c r="E112" s="487"/>
      <c r="F112" s="487"/>
      <c r="H112" s="487"/>
      <c r="I112" s="487"/>
      <c r="J112" s="487"/>
      <c r="K112" s="487"/>
      <c r="L112" s="490"/>
      <c r="M112" s="490"/>
    </row>
    <row r="113" spans="1:15" ht="15" hidden="1" x14ac:dyDescent="0.25">
      <c r="A113" s="487"/>
      <c r="B113" s="487"/>
      <c r="C113" s="487"/>
      <c r="D113" s="487"/>
      <c r="E113" s="487"/>
      <c r="F113" s="487"/>
      <c r="H113" s="487"/>
      <c r="I113" s="487"/>
      <c r="J113" s="487"/>
      <c r="K113" s="487"/>
      <c r="L113" s="490"/>
      <c r="M113" s="490"/>
    </row>
    <row r="114" spans="1:15" ht="15" hidden="1" x14ac:dyDescent="0.25">
      <c r="A114" s="487"/>
      <c r="B114" s="487"/>
      <c r="C114" s="535"/>
      <c r="D114" s="487"/>
      <c r="E114" s="487"/>
      <c r="F114" s="487"/>
      <c r="H114" s="487"/>
      <c r="I114" s="487"/>
      <c r="J114" s="487"/>
      <c r="K114" s="487"/>
      <c r="L114" s="490"/>
      <c r="M114" s="490"/>
    </row>
    <row r="115" spans="1:15" ht="15" hidden="1" x14ac:dyDescent="0.25">
      <c r="A115" s="487"/>
      <c r="B115" s="487"/>
      <c r="C115" s="487"/>
      <c r="D115" s="487"/>
      <c r="E115" s="487"/>
      <c r="F115" s="487"/>
      <c r="H115" s="487"/>
      <c r="I115" s="487"/>
      <c r="J115" s="487"/>
      <c r="K115" s="487"/>
      <c r="L115" s="490"/>
      <c r="M115" s="490"/>
    </row>
    <row r="116" spans="1:15" ht="15" hidden="1" x14ac:dyDescent="0.25">
      <c r="A116" s="487"/>
      <c r="B116" s="487"/>
      <c r="C116" s="487"/>
      <c r="D116" s="487"/>
      <c r="E116" s="487"/>
      <c r="F116" s="487"/>
      <c r="H116" s="487"/>
      <c r="I116" s="487"/>
      <c r="J116" s="487"/>
      <c r="K116" s="487"/>
      <c r="L116" s="490"/>
      <c r="M116" s="490"/>
    </row>
    <row r="117" spans="1:15" ht="15" hidden="1" x14ac:dyDescent="0.25">
      <c r="A117" s="487"/>
      <c r="B117" s="487"/>
      <c r="C117" s="487"/>
      <c r="D117" s="487"/>
      <c r="E117" s="487"/>
      <c r="F117" s="487"/>
      <c r="H117" s="487"/>
      <c r="I117" s="487"/>
      <c r="J117" s="487"/>
      <c r="K117" s="487"/>
      <c r="L117" s="490"/>
      <c r="M117" s="490"/>
    </row>
    <row r="118" spans="1:15" ht="16.5" hidden="1" x14ac:dyDescent="0.3">
      <c r="A118" s="487"/>
      <c r="B118" s="487"/>
      <c r="C118" s="536"/>
      <c r="D118" s="487"/>
      <c r="E118" s="487"/>
      <c r="F118" s="487"/>
      <c r="H118" s="487"/>
      <c r="I118" s="487"/>
      <c r="J118" s="487"/>
      <c r="K118" s="487"/>
      <c r="L118" s="490"/>
      <c r="M118" s="490"/>
      <c r="N118" s="550"/>
      <c r="O118" s="550"/>
    </row>
    <row r="119" spans="1:15" ht="16.5" hidden="1" x14ac:dyDescent="0.3">
      <c r="A119" s="487"/>
      <c r="B119" s="487"/>
      <c r="C119" s="487"/>
      <c r="D119" s="487"/>
      <c r="E119" s="487"/>
      <c r="F119" s="487"/>
      <c r="H119" s="487"/>
      <c r="I119" s="487"/>
      <c r="J119" s="487"/>
      <c r="K119" s="487"/>
      <c r="L119" s="490"/>
      <c r="M119" s="490"/>
      <c r="N119" s="550"/>
      <c r="O119" s="550"/>
    </row>
    <row r="120" spans="1:15" ht="16.5" hidden="1" x14ac:dyDescent="0.3">
      <c r="A120" s="487"/>
      <c r="B120" s="487"/>
      <c r="C120" s="535"/>
      <c r="D120" s="487"/>
      <c r="E120" s="487"/>
      <c r="F120" s="487"/>
      <c r="H120" s="487"/>
      <c r="I120" s="487"/>
      <c r="J120" s="487"/>
      <c r="K120" s="487"/>
      <c r="L120" s="490"/>
      <c r="M120" s="490"/>
      <c r="N120" s="550"/>
      <c r="O120" s="550"/>
    </row>
    <row r="121" spans="1:15" ht="16.5" hidden="1" x14ac:dyDescent="0.3">
      <c r="A121" s="487"/>
      <c r="B121" s="487"/>
      <c r="C121" s="487"/>
      <c r="D121" s="487"/>
      <c r="E121" s="487"/>
      <c r="F121" s="487"/>
      <c r="H121" s="487"/>
      <c r="I121" s="487"/>
      <c r="J121" s="487"/>
      <c r="K121" s="487"/>
      <c r="L121" s="490"/>
      <c r="M121" s="490"/>
      <c r="N121" s="550"/>
      <c r="O121" s="550"/>
    </row>
    <row r="122" spans="1:15" ht="15" hidden="1" x14ac:dyDescent="0.25">
      <c r="A122" s="487"/>
      <c r="B122" s="487"/>
      <c r="C122" s="487"/>
      <c r="D122" s="487"/>
      <c r="E122" s="487"/>
      <c r="F122" s="487"/>
      <c r="H122" s="487"/>
      <c r="I122" s="487"/>
      <c r="J122" s="487"/>
      <c r="K122" s="487"/>
      <c r="L122" s="490"/>
      <c r="M122" s="490"/>
    </row>
    <row r="123" spans="1:15" ht="15" hidden="1" x14ac:dyDescent="0.25">
      <c r="A123" s="487"/>
      <c r="B123" s="487"/>
      <c r="C123" s="487"/>
      <c r="D123" s="487"/>
      <c r="E123" s="487"/>
      <c r="F123" s="487"/>
      <c r="H123" s="487"/>
      <c r="I123" s="487"/>
      <c r="J123" s="487"/>
      <c r="K123" s="487"/>
      <c r="L123" s="490"/>
      <c r="M123" s="490"/>
    </row>
    <row r="124" spans="1:15" ht="16.5" hidden="1" x14ac:dyDescent="0.3">
      <c r="A124" s="487"/>
      <c r="B124" s="487"/>
      <c r="C124" s="535"/>
      <c r="D124" s="487"/>
      <c r="E124" s="487"/>
      <c r="F124" s="487"/>
      <c r="H124" s="487"/>
      <c r="I124" s="487"/>
      <c r="J124" s="487"/>
      <c r="K124" s="487"/>
      <c r="L124" s="490"/>
      <c r="M124" s="490"/>
      <c r="N124" s="550"/>
      <c r="O124" s="550"/>
    </row>
    <row r="125" spans="1:15" ht="16.5" hidden="1" x14ac:dyDescent="0.3">
      <c r="A125" s="487"/>
      <c r="B125" s="487"/>
      <c r="C125" s="487"/>
      <c r="D125" s="487"/>
      <c r="E125" s="487"/>
      <c r="F125" s="487"/>
      <c r="H125" s="487"/>
      <c r="I125" s="487"/>
      <c r="J125" s="487"/>
      <c r="K125" s="487"/>
      <c r="L125" s="490"/>
      <c r="M125" s="490"/>
      <c r="N125" s="550"/>
      <c r="O125" s="550"/>
    </row>
    <row r="126" spans="1:15" ht="16.5" hidden="1" x14ac:dyDescent="0.3">
      <c r="A126" s="487"/>
      <c r="B126" s="487"/>
      <c r="C126" s="487"/>
      <c r="D126" s="487"/>
      <c r="E126" s="487"/>
      <c r="F126" s="487"/>
      <c r="H126" s="487"/>
      <c r="I126" s="487"/>
      <c r="J126" s="487"/>
      <c r="K126" s="487"/>
      <c r="L126" s="490"/>
      <c r="M126" s="490"/>
      <c r="N126" s="550"/>
      <c r="O126" s="550"/>
    </row>
    <row r="127" spans="1:15" ht="15" hidden="1" x14ac:dyDescent="0.25">
      <c r="A127" s="487"/>
      <c r="B127" s="487"/>
      <c r="C127" s="487"/>
      <c r="D127" s="487"/>
      <c r="E127" s="487"/>
      <c r="F127" s="487"/>
      <c r="H127" s="487"/>
      <c r="I127" s="487"/>
      <c r="J127" s="487"/>
      <c r="K127" s="487"/>
      <c r="L127" s="490"/>
      <c r="M127" s="490"/>
    </row>
    <row r="128" spans="1:15" ht="16.5" hidden="1" x14ac:dyDescent="0.3">
      <c r="A128" s="487"/>
      <c r="B128" s="487"/>
      <c r="C128" s="536"/>
      <c r="D128" s="487"/>
      <c r="E128" s="487"/>
      <c r="F128" s="487"/>
      <c r="H128" s="487"/>
      <c r="I128" s="487"/>
      <c r="J128" s="487"/>
      <c r="K128" s="487"/>
      <c r="L128" s="490"/>
      <c r="M128" s="490"/>
      <c r="N128" s="550"/>
      <c r="O128" s="550"/>
    </row>
    <row r="129" spans="1:15" ht="16.5" hidden="1" x14ac:dyDescent="0.3">
      <c r="A129" s="487"/>
      <c r="B129" s="487"/>
      <c r="C129" s="535"/>
      <c r="D129" s="487"/>
      <c r="E129" s="487"/>
      <c r="F129" s="487"/>
      <c r="H129" s="487"/>
      <c r="I129" s="487"/>
      <c r="J129" s="487"/>
      <c r="K129" s="487"/>
      <c r="L129" s="490"/>
      <c r="M129" s="490"/>
      <c r="N129" s="550"/>
      <c r="O129" s="550"/>
    </row>
    <row r="130" spans="1:15" ht="16.5" hidden="1" x14ac:dyDescent="0.3">
      <c r="A130" s="487"/>
      <c r="B130" s="487"/>
      <c r="C130" s="487"/>
      <c r="D130" s="487"/>
      <c r="E130" s="487"/>
      <c r="F130" s="487"/>
      <c r="H130" s="487"/>
      <c r="I130" s="487"/>
      <c r="J130" s="487"/>
      <c r="K130" s="487"/>
      <c r="L130" s="490"/>
      <c r="M130" s="490"/>
      <c r="N130" s="550"/>
      <c r="O130" s="550"/>
    </row>
    <row r="131" spans="1:15" ht="16.5" hidden="1" x14ac:dyDescent="0.3">
      <c r="A131" s="487"/>
      <c r="B131" s="487"/>
      <c r="C131" s="487"/>
      <c r="D131" s="487"/>
      <c r="E131" s="487"/>
      <c r="F131" s="487"/>
      <c r="H131" s="487"/>
      <c r="I131" s="487"/>
      <c r="J131" s="487"/>
      <c r="K131" s="487"/>
      <c r="L131" s="490"/>
      <c r="M131" s="490"/>
      <c r="N131" s="550"/>
      <c r="O131" s="550"/>
    </row>
    <row r="132" spans="1:15" ht="15" hidden="1" x14ac:dyDescent="0.25">
      <c r="A132" s="487"/>
      <c r="B132" s="487"/>
      <c r="C132" s="487"/>
      <c r="D132" s="487"/>
      <c r="E132" s="487"/>
      <c r="F132" s="487"/>
      <c r="H132" s="487"/>
      <c r="I132" s="487"/>
      <c r="J132" s="487"/>
      <c r="K132" s="487"/>
      <c r="L132" s="490"/>
      <c r="M132" s="490"/>
    </row>
    <row r="133" spans="1:15" ht="15" hidden="1" x14ac:dyDescent="0.25">
      <c r="A133" s="487"/>
      <c r="B133" s="487"/>
      <c r="C133" s="487"/>
      <c r="D133" s="487"/>
      <c r="E133" s="487"/>
      <c r="F133" s="487"/>
      <c r="H133" s="487"/>
      <c r="I133" s="487"/>
      <c r="J133" s="487"/>
      <c r="K133" s="487"/>
      <c r="L133" s="490"/>
      <c r="M133" s="490"/>
    </row>
    <row r="134" spans="1:15" ht="15" hidden="1" x14ac:dyDescent="0.25">
      <c r="A134" s="487"/>
      <c r="B134" s="487"/>
      <c r="C134" s="487"/>
      <c r="D134" s="487"/>
      <c r="E134" s="487"/>
      <c r="F134" s="487"/>
      <c r="H134" s="487"/>
      <c r="I134" s="487"/>
      <c r="J134" s="487"/>
      <c r="K134" s="487"/>
      <c r="L134" s="490"/>
      <c r="M134" s="490"/>
    </row>
    <row r="135" spans="1:15" ht="15" hidden="1" x14ac:dyDescent="0.25">
      <c r="A135" s="487"/>
      <c r="B135" s="487"/>
      <c r="C135" s="487"/>
      <c r="D135" s="487"/>
      <c r="E135" s="487"/>
      <c r="F135" s="487"/>
      <c r="H135" s="487"/>
      <c r="I135" s="487"/>
      <c r="J135" s="487"/>
      <c r="K135" s="487"/>
      <c r="L135" s="490"/>
      <c r="M135" s="490"/>
    </row>
    <row r="136" spans="1:15" ht="15" hidden="1" x14ac:dyDescent="0.25">
      <c r="A136" s="487"/>
      <c r="B136" s="487"/>
      <c r="C136" s="487"/>
      <c r="D136" s="487"/>
      <c r="E136" s="487"/>
      <c r="F136" s="487"/>
      <c r="H136" s="487"/>
      <c r="I136" s="487"/>
      <c r="J136" s="487"/>
      <c r="K136" s="487"/>
      <c r="L136" s="490"/>
      <c r="M136" s="490"/>
    </row>
    <row r="137" spans="1:15" ht="15" hidden="1" x14ac:dyDescent="0.25">
      <c r="A137" s="487"/>
      <c r="B137" s="487"/>
      <c r="C137" s="535"/>
      <c r="D137" s="487"/>
      <c r="E137" s="487"/>
      <c r="F137" s="487"/>
      <c r="H137" s="487"/>
      <c r="I137" s="487"/>
      <c r="J137" s="487"/>
      <c r="K137" s="487"/>
      <c r="L137" s="490"/>
      <c r="M137" s="490"/>
    </row>
    <row r="138" spans="1:15" ht="16.5" hidden="1" x14ac:dyDescent="0.3">
      <c r="A138" s="487"/>
      <c r="B138" s="487"/>
      <c r="C138" s="487"/>
      <c r="D138" s="487"/>
      <c r="E138" s="487"/>
      <c r="F138" s="487"/>
      <c r="H138" s="487"/>
      <c r="I138" s="487"/>
      <c r="J138" s="487"/>
      <c r="K138" s="487"/>
      <c r="L138" s="490"/>
      <c r="M138" s="490"/>
      <c r="N138" s="550"/>
      <c r="O138" s="550"/>
    </row>
    <row r="139" spans="1:15" ht="15" hidden="1" x14ac:dyDescent="0.25">
      <c r="A139" s="487"/>
      <c r="B139" s="487"/>
      <c r="C139" s="487"/>
      <c r="D139" s="487"/>
      <c r="E139" s="487"/>
      <c r="F139" s="487"/>
      <c r="G139" s="487"/>
      <c r="H139" s="487"/>
      <c r="I139" s="487"/>
      <c r="J139" s="487"/>
      <c r="K139" s="487"/>
      <c r="L139" s="490"/>
      <c r="M139" s="490"/>
    </row>
    <row r="140" spans="1:15" ht="16.5" hidden="1" x14ac:dyDescent="0.3">
      <c r="A140" s="487"/>
      <c r="B140" s="487"/>
      <c r="C140" s="487"/>
      <c r="D140" s="487"/>
      <c r="E140" s="487"/>
      <c r="F140" s="487"/>
      <c r="G140" s="487"/>
      <c r="H140" s="487"/>
      <c r="I140" s="487"/>
      <c r="J140" s="487"/>
      <c r="K140" s="487"/>
      <c r="L140" s="490"/>
      <c r="M140" s="490"/>
      <c r="N140" s="550"/>
      <c r="O140" s="550"/>
    </row>
    <row r="141" spans="1:15" ht="15" hidden="1" x14ac:dyDescent="0.25">
      <c r="A141" s="487"/>
      <c r="B141" s="487"/>
      <c r="C141" s="487"/>
      <c r="D141" s="487"/>
      <c r="E141" s="487"/>
      <c r="F141" s="487"/>
      <c r="G141" s="487"/>
      <c r="H141" s="487"/>
      <c r="I141" s="487"/>
      <c r="J141" s="487"/>
      <c r="K141" s="487"/>
      <c r="L141" s="490"/>
      <c r="M141" s="490"/>
    </row>
    <row r="142" spans="1:15" ht="15" hidden="1" x14ac:dyDescent="0.25">
      <c r="M142" s="490"/>
    </row>
    <row r="143" spans="1:15" ht="15" hidden="1" x14ac:dyDescent="0.25">
      <c r="M143" s="490"/>
    </row>
    <row r="144" spans="1:15" ht="15" hidden="1" x14ac:dyDescent="0.25">
      <c r="M144" s="490"/>
    </row>
    <row r="145" ht="15" hidden="1" customHeight="1" x14ac:dyDescent="0.25"/>
    <row r="146" ht="15" hidden="1" customHeight="1" x14ac:dyDescent="0.25"/>
  </sheetData>
  <sheetProtection algorithmName="SHA-512" hashValue="THXhU7l2vI+NxkoAv6GHYOGNke8SF0LLD0gEd6hF1zG1cQ8GhmKUljXKoqMmC5T0XIl9h/1SIWBnMD/i7fcQOQ==" saltValue="TJtiuihWheNqHxrOWgJppw==" spinCount="100000" sheet="1" insertRows="0" selectLockedCells="1"/>
  <mergeCells count="47">
    <mergeCell ref="B69:D69"/>
    <mergeCell ref="E69:K69"/>
    <mergeCell ref="B70:D70"/>
    <mergeCell ref="E70:K70"/>
    <mergeCell ref="B63:K63"/>
    <mergeCell ref="B64:D64"/>
    <mergeCell ref="E64:K64"/>
    <mergeCell ref="B67:D67"/>
    <mergeCell ref="E67:K67"/>
    <mergeCell ref="B68:D68"/>
    <mergeCell ref="E68:K68"/>
    <mergeCell ref="J37:J39"/>
    <mergeCell ref="K37:K39"/>
    <mergeCell ref="H38:H39"/>
    <mergeCell ref="I38:I39"/>
    <mergeCell ref="B61:C61"/>
    <mergeCell ref="E61:K61"/>
    <mergeCell ref="B37:B39"/>
    <mergeCell ref="C37:C39"/>
    <mergeCell ref="D37:D39"/>
    <mergeCell ref="E37:E39"/>
    <mergeCell ref="F37:G38"/>
    <mergeCell ref="H37:I37"/>
    <mergeCell ref="B36:K36"/>
    <mergeCell ref="B25:D25"/>
    <mergeCell ref="E25:K25"/>
    <mergeCell ref="E26:K26"/>
    <mergeCell ref="E27:K27"/>
    <mergeCell ref="E28:K28"/>
    <mergeCell ref="E29:K29"/>
    <mergeCell ref="E30:K30"/>
    <mergeCell ref="B31:D31"/>
    <mergeCell ref="E31:K31"/>
    <mergeCell ref="E32:K32"/>
    <mergeCell ref="B34:K34"/>
    <mergeCell ref="E24:K24"/>
    <mergeCell ref="J2:K2"/>
    <mergeCell ref="J3:K3"/>
    <mergeCell ref="B4:K4"/>
    <mergeCell ref="B6:K9"/>
    <mergeCell ref="E11:K11"/>
    <mergeCell ref="E12:K12"/>
    <mergeCell ref="E13:K13"/>
    <mergeCell ref="E16:K16"/>
    <mergeCell ref="B19:K19"/>
    <mergeCell ref="E22:K22"/>
    <mergeCell ref="E23:K23"/>
  </mergeCells>
  <dataValidations count="17">
    <dataValidation type="list" allowBlank="1" showInputMessage="1" showErrorMessage="1" prompt="Pasirinkite atsakymo variantą" sqref="E24:K24" xr:uid="{A87448D6-69F8-4B2B-9961-D03F880D4F8A}">
      <formula1>$O$21:$O$24</formula1>
    </dataValidation>
    <dataValidation type="list" allowBlank="1" showInputMessage="1" showErrorMessage="1" prompt="Pasirinkite atsakymo variantą" sqref="E23:K23" xr:uid="{196FBF73-D623-4C7F-99F7-557659FAB4A2}">
      <formula1>$O$10:$O$12</formula1>
    </dataValidation>
    <dataValidation type="list" allowBlank="1" showInputMessage="1" showErrorMessage="1" prompt="Pasirinkite atsakymo variantą" sqref="E22:K22" xr:uid="{AE4F7964-21A3-4AD8-BF72-12A3768F47A2}">
      <formula1>$O$6:$O$9</formula1>
    </dataValidation>
    <dataValidation type="list" allowBlank="1" showInputMessage="1" showErrorMessage="1" prompt="Pasrinkite atsakymo variantą" sqref="E16:K16" xr:uid="{499B21C5-C05A-4EB3-97C5-672AE4B38B41}">
      <formula1>"Taip, Ne"</formula1>
    </dataValidation>
    <dataValidation type="list" allowBlank="1" showInputMessage="1" showErrorMessage="1" prompt="Pasirinkite atsakymo variantą" sqref="E31:K31" xr:uid="{8E4EBF59-FB27-40CB-9B04-7D8B18E95717}">
      <formula1>"Taip (pastabose nurodykite kokios), Ne"</formula1>
    </dataValidation>
    <dataValidation allowBlank="1" showInputMessage="1" showErrorMessage="1" prompt="Įrašykite vadovo VDU sumą" sqref="E27:K27" xr:uid="{F5EEDD2E-896C-4F54-AF48-AAB3F052F297}"/>
    <dataValidation allowBlank="1" showInputMessage="1" showErrorMessage="1" prompt="Nurodykite dalis, kurias traukėte: PAD, KAD, premija ir pan." sqref="E25:K25" xr:uid="{B6E75128-F001-455E-967C-C845498502CD}"/>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BE7DA777-3E84-4026-8A9F-DF86C1F180A8}">
      <formula1>$P$46:$P$51</formula1>
    </dataValidation>
    <dataValidation type="list" allowBlank="1" showInputMessage="1" showErrorMessage="1" prompt="Pasirinkite atsakymo variantą" sqref="E28:K28" xr:uid="{A15CF666-0968-40C4-A75A-D4F90393CDC3}">
      <formula1>$O$31:$O$33</formula1>
    </dataValidation>
    <dataValidation allowBlank="1" showInputMessage="1" showErrorMessage="1" prompt="Nurodykite posėdžių skaičių, kuriuose valdybos narys dalyvavo 2024 metais. " sqref="H59" xr:uid="{BBF3D6B6-6472-4CF8-BED3-F69C73338CCA}"/>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B5833A3A-05C9-4C71-87F0-834DAC64F3A5}"/>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2A5C8279-EF91-4D97-862F-62C84F206F75}"/>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B5331C42-CB57-40C7-86DE-E2054BD08961}"/>
    <dataValidation allowBlank="1" showInputMessage="1" showErrorMessage="1" prompt="Jeigu valdybos narys buvo valdyboje ne visus kalendorinius metus, nurodomas tik per nario buvimą valdyboje vykusių posėdžių skaičius." sqref="I40:I59" xr:uid="{A9F17BAC-A4FB-48AF-ABFF-B26D1035B583}"/>
    <dataValidation type="list" allowBlank="1" showInputMessage="1" showErrorMessage="1" prompt="Pasirinkite atsakymo variantą" sqref="E30:K30" xr:uid="{2C29D877-285F-410B-81BE-BBDC1C50D24C}">
      <formula1>"Taip, Ne"</formula1>
    </dataValidation>
    <dataValidation type="list" allowBlank="1" showInputMessage="1" showErrorMessage="1" prompt="Pasirinkite atsakymo variantą" sqref="E29:K29" xr:uid="{B77D77BD-C3A6-4D7C-8D4F-E0EF17C02447}">
      <formula1>"Ne, Taip (prašome nurodyti pastabose)"</formula1>
    </dataValidation>
    <dataValidation allowBlank="1" showInputMessage="1" showErrorMessage="1" prompt="Nurodykite posėdžių skaičių, kuriuose valdybos narys dalyvavo 2025 metais. " sqref="H40:H58" xr:uid="{E8B0D8BD-337E-423B-8E17-F24115B35E69}"/>
  </dataValidations>
  <pageMargins left="0.23622047244094491" right="0.23622047244094491" top="0.74803149606299213" bottom="0.74803149606299213" header="0.31496062992125984" footer="0.31496062992125984"/>
  <pageSetup paperSize="9" scale="4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621E-5C64-457D-A002-185325EC3071}">
  <sheetPr>
    <tabColor theme="8" tint="0.59999389629810485"/>
    <pageSetUpPr fitToPage="1"/>
  </sheetPr>
  <dimension ref="A1:P146"/>
  <sheetViews>
    <sheetView zoomScale="80" zoomScaleNormal="80" workbookViewId="0">
      <selection activeCell="E16" sqref="E16:K16"/>
    </sheetView>
  </sheetViews>
  <sheetFormatPr defaultColWidth="0" defaultRowHeight="0" customHeight="1" zeroHeight="1" x14ac:dyDescent="0.25"/>
  <cols>
    <col min="1" max="1" width="2.85546875" customWidth="1"/>
    <col min="2" max="2" width="4.140625" style="14" customWidth="1"/>
    <col min="3" max="3" width="42.85546875" style="14" customWidth="1"/>
    <col min="4" max="4" width="36.7109375" style="14" customWidth="1"/>
    <col min="5" max="6" width="21.28515625" style="14" customWidth="1"/>
    <col min="7" max="8" width="14.85546875" style="14" customWidth="1"/>
    <col min="9" max="9" width="23.28515625" style="14" customWidth="1"/>
    <col min="10" max="10" width="23.7109375" style="14" customWidth="1"/>
    <col min="11" max="11" width="23.28515625" style="14"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row r="2" spans="1:15" ht="31.5" customHeight="1" x14ac:dyDescent="0.25">
      <c r="A2" s="487"/>
      <c r="B2" s="487"/>
      <c r="C2" s="487"/>
      <c r="D2" s="487"/>
      <c r="E2" s="487"/>
      <c r="F2" s="487"/>
      <c r="G2" s="487"/>
      <c r="H2" s="487"/>
      <c r="I2" s="487"/>
      <c r="J2" s="695" t="s">
        <v>348</v>
      </c>
      <c r="K2" s="695"/>
      <c r="L2" s="487"/>
      <c r="M2" s="490"/>
      <c r="N2" s="490"/>
      <c r="O2" s="490"/>
    </row>
    <row r="3" spans="1:15" ht="15" x14ac:dyDescent="0.25">
      <c r="A3" s="487"/>
      <c r="B3" s="487"/>
      <c r="C3" s="487"/>
      <c r="D3" s="487"/>
      <c r="E3" s="487"/>
      <c r="F3" s="487"/>
      <c r="G3" s="487"/>
      <c r="H3" s="487"/>
      <c r="I3" s="487"/>
      <c r="J3" s="695" t="s">
        <v>472</v>
      </c>
      <c r="K3" s="695"/>
      <c r="L3" s="487"/>
      <c r="M3" s="490"/>
      <c r="N3" s="490"/>
      <c r="O3" s="490"/>
    </row>
    <row r="4" spans="1:15" ht="17.25" x14ac:dyDescent="0.3">
      <c r="A4" s="487"/>
      <c r="B4" s="697" t="s">
        <v>683</v>
      </c>
      <c r="C4" s="697"/>
      <c r="D4" s="697"/>
      <c r="E4" s="697"/>
      <c r="F4" s="697"/>
      <c r="G4" s="697"/>
      <c r="H4" s="697"/>
      <c r="I4" s="697"/>
      <c r="J4" s="697"/>
      <c r="K4" s="697"/>
      <c r="L4" s="487"/>
      <c r="M4" s="490"/>
      <c r="N4" s="490"/>
      <c r="O4" s="490"/>
    </row>
    <row r="5" spans="1:15" ht="17.25" x14ac:dyDescent="0.3">
      <c r="A5" s="487"/>
      <c r="B5" s="491"/>
      <c r="C5" s="491"/>
      <c r="D5" s="491"/>
      <c r="E5" s="491"/>
      <c r="F5" s="491"/>
      <c r="G5" s="491"/>
      <c r="H5" s="491"/>
      <c r="I5" s="491"/>
      <c r="J5" s="491"/>
      <c r="K5" s="491"/>
      <c r="L5" s="487"/>
      <c r="M5" s="490"/>
      <c r="O5" s="537" t="s">
        <v>638</v>
      </c>
    </row>
    <row r="6" spans="1:15" ht="17.649999999999999" customHeight="1" x14ac:dyDescent="0.25">
      <c r="A6" s="487"/>
      <c r="B6" s="735" t="s">
        <v>732</v>
      </c>
      <c r="C6" s="735"/>
      <c r="D6" s="735"/>
      <c r="E6" s="735"/>
      <c r="F6" s="735"/>
      <c r="G6" s="735"/>
      <c r="H6" s="735"/>
      <c r="I6" s="735"/>
      <c r="J6" s="735"/>
      <c r="K6" s="735"/>
      <c r="L6" s="487"/>
      <c r="M6" s="490"/>
      <c r="N6" s="538"/>
      <c r="O6" s="538" t="s">
        <v>639</v>
      </c>
    </row>
    <row r="7" spans="1:15" ht="17.649999999999999" customHeight="1" x14ac:dyDescent="0.25">
      <c r="A7" s="487"/>
      <c r="B7" s="735"/>
      <c r="C7" s="735"/>
      <c r="D7" s="735"/>
      <c r="E7" s="735"/>
      <c r="F7" s="735"/>
      <c r="G7" s="735"/>
      <c r="H7" s="735"/>
      <c r="I7" s="735"/>
      <c r="J7" s="735"/>
      <c r="K7" s="735"/>
      <c r="L7" s="487"/>
      <c r="M7" s="490"/>
      <c r="N7" s="538"/>
      <c r="O7" t="s">
        <v>640</v>
      </c>
    </row>
    <row r="8" spans="1:15" ht="17.649999999999999" customHeight="1" x14ac:dyDescent="0.25">
      <c r="A8" s="487"/>
      <c r="B8" s="735"/>
      <c r="C8" s="735"/>
      <c r="D8" s="735"/>
      <c r="E8" s="735"/>
      <c r="F8" s="735"/>
      <c r="G8" s="735"/>
      <c r="H8" s="735"/>
      <c r="I8" s="735"/>
      <c r="J8" s="735"/>
      <c r="K8" s="735"/>
      <c r="L8" s="487"/>
      <c r="M8" s="490"/>
      <c r="N8" s="538"/>
      <c r="O8" t="s">
        <v>641</v>
      </c>
    </row>
    <row r="9" spans="1:15" ht="17.649999999999999" customHeight="1" x14ac:dyDescent="0.25">
      <c r="A9" s="487"/>
      <c r="B9" s="735"/>
      <c r="C9" s="735"/>
      <c r="D9" s="735"/>
      <c r="E9" s="735"/>
      <c r="F9" s="735"/>
      <c r="G9" s="735"/>
      <c r="H9" s="735"/>
      <c r="I9" s="735"/>
      <c r="J9" s="735"/>
      <c r="K9" s="735"/>
      <c r="L9" s="487"/>
      <c r="M9" s="490"/>
      <c r="N9" s="538"/>
      <c r="O9" s="538" t="s">
        <v>642</v>
      </c>
    </row>
    <row r="10" spans="1:15" ht="15" x14ac:dyDescent="0.25">
      <c r="A10" s="487"/>
      <c r="B10" s="494"/>
      <c r="C10" s="487"/>
      <c r="D10" s="487"/>
      <c r="E10" s="487"/>
      <c r="F10" s="487"/>
      <c r="G10" s="487"/>
      <c r="H10" s="487"/>
      <c r="I10" s="487"/>
      <c r="J10" s="487"/>
      <c r="K10" s="487"/>
      <c r="L10" s="487"/>
      <c r="M10" s="490"/>
      <c r="N10" s="537"/>
      <c r="O10" t="s">
        <v>640</v>
      </c>
    </row>
    <row r="11" spans="1:15" ht="15" x14ac:dyDescent="0.25">
      <c r="A11" s="487"/>
      <c r="B11" s="495" t="s">
        <v>7</v>
      </c>
      <c r="C11" s="487"/>
      <c r="D11" s="487"/>
      <c r="E11" s="694" t="str">
        <f>IF(ISBLANK('Vadovo darbo užmokestis'!F11),"",'Vadovo darbo užmokestis'!F11)</f>
        <v/>
      </c>
      <c r="F11" s="736"/>
      <c r="G11" s="736"/>
      <c r="H11" s="736"/>
      <c r="I11" s="736"/>
      <c r="J11" s="736"/>
      <c r="K11" s="737"/>
      <c r="L11" s="487"/>
      <c r="M11" s="490"/>
      <c r="N11" s="537"/>
      <c r="O11" t="s">
        <v>641</v>
      </c>
    </row>
    <row r="12" spans="1:15" ht="15" x14ac:dyDescent="0.25">
      <c r="A12" s="487"/>
      <c r="B12" s="495" t="s">
        <v>367</v>
      </c>
      <c r="C12" s="487"/>
      <c r="D12" s="487"/>
      <c r="E12" s="694" t="str">
        <f>IF(ISBLANK('Vadovo darbo užmokestis'!F12),"",'Vadovo darbo užmokestis'!F12)</f>
        <v xml:space="preserve"> </v>
      </c>
      <c r="F12" s="736"/>
      <c r="G12" s="736"/>
      <c r="H12" s="736"/>
      <c r="I12" s="736"/>
      <c r="J12" s="736"/>
      <c r="K12" s="737"/>
      <c r="L12" s="487"/>
      <c r="M12" s="490"/>
      <c r="N12" s="537"/>
      <c r="O12" s="538" t="s">
        <v>642</v>
      </c>
    </row>
    <row r="13" spans="1:15" ht="15" x14ac:dyDescent="0.25">
      <c r="A13" s="487"/>
      <c r="B13" s="495" t="s">
        <v>13</v>
      </c>
      <c r="C13" s="487"/>
      <c r="D13" s="487"/>
      <c r="E13" s="694" t="str">
        <f>IF(ISBLANK('Vadovo darbo užmokestis'!F13),"",'Vadovo darbo užmokestis'!F13)</f>
        <v xml:space="preserve"> </v>
      </c>
      <c r="F13" s="736"/>
      <c r="G13" s="736"/>
      <c r="H13" s="736"/>
      <c r="I13" s="736"/>
      <c r="J13" s="736"/>
      <c r="K13" s="737"/>
      <c r="L13" s="487"/>
      <c r="M13" s="490"/>
      <c r="N13" s="537"/>
      <c r="O13" s="539"/>
    </row>
    <row r="14" spans="1:15" ht="15" x14ac:dyDescent="0.25">
      <c r="A14" s="487"/>
      <c r="B14" s="495"/>
      <c r="C14" s="487"/>
      <c r="D14" s="487"/>
      <c r="E14" s="487"/>
      <c r="F14" s="487"/>
      <c r="G14" s="487"/>
      <c r="H14" s="487"/>
      <c r="I14" s="487"/>
      <c r="J14" s="487"/>
      <c r="K14" s="487"/>
      <c r="L14" s="487"/>
      <c r="M14" s="490"/>
      <c r="O14" s="539"/>
    </row>
    <row r="15" spans="1:15" ht="15" x14ac:dyDescent="0.25">
      <c r="A15" s="487"/>
      <c r="B15" s="495"/>
      <c r="C15" s="487"/>
      <c r="D15" s="487"/>
      <c r="E15" s="487"/>
      <c r="F15" s="487"/>
      <c r="G15" s="487"/>
      <c r="H15" s="487"/>
      <c r="I15" s="487"/>
      <c r="J15" s="487"/>
      <c r="K15" s="487"/>
      <c r="L15" s="487"/>
      <c r="M15" s="490"/>
      <c r="O15" s="539"/>
    </row>
    <row r="16" spans="1:15" ht="15" x14ac:dyDescent="0.25">
      <c r="A16" s="487"/>
      <c r="B16" s="495" t="s">
        <v>684</v>
      </c>
      <c r="C16" s="487"/>
      <c r="D16" s="487"/>
      <c r="E16" s="738"/>
      <c r="F16" s="738"/>
      <c r="G16" s="738"/>
      <c r="H16" s="738"/>
      <c r="I16" s="738"/>
      <c r="J16" s="738"/>
      <c r="K16" s="738"/>
      <c r="L16" s="487"/>
      <c r="M16" s="490"/>
      <c r="O16" s="539"/>
    </row>
    <row r="17" spans="1:15" ht="15" x14ac:dyDescent="0.25">
      <c r="A17" s="487"/>
      <c r="B17" s="540" t="s">
        <v>685</v>
      </c>
      <c r="C17" s="487"/>
      <c r="D17" s="487"/>
      <c r="E17" s="510"/>
      <c r="F17" s="510"/>
      <c r="G17" s="510"/>
      <c r="H17" s="510"/>
      <c r="I17" s="510"/>
      <c r="J17" s="510"/>
      <c r="K17" s="510"/>
      <c r="L17" s="487"/>
      <c r="M17" s="490"/>
      <c r="O17" s="539"/>
    </row>
    <row r="18" spans="1:15" ht="15" x14ac:dyDescent="0.25">
      <c r="A18" s="487"/>
      <c r="B18" s="495"/>
      <c r="C18" s="487"/>
      <c r="D18" s="487"/>
      <c r="E18" s="487"/>
      <c r="F18" s="487"/>
      <c r="G18" s="487"/>
      <c r="H18" s="487"/>
      <c r="I18" s="487"/>
      <c r="J18" s="487"/>
      <c r="K18" s="487"/>
      <c r="L18" s="487"/>
      <c r="M18" s="490"/>
      <c r="O18" s="539"/>
    </row>
    <row r="19" spans="1:15" ht="15" x14ac:dyDescent="0.25">
      <c r="A19" s="487"/>
      <c r="B19" s="711" t="s">
        <v>686</v>
      </c>
      <c r="C19" s="711"/>
      <c r="D19" s="711"/>
      <c r="E19" s="711"/>
      <c r="F19" s="711"/>
      <c r="G19" s="711"/>
      <c r="H19" s="711"/>
      <c r="I19" s="711"/>
      <c r="J19" s="711"/>
      <c r="K19" s="711"/>
      <c r="L19" s="487"/>
      <c r="M19" s="490"/>
      <c r="N19" s="537"/>
    </row>
    <row r="20" spans="1:15" ht="15" x14ac:dyDescent="0.25">
      <c r="A20" s="487"/>
      <c r="B20" s="495"/>
      <c r="C20" s="487"/>
      <c r="D20" s="487"/>
      <c r="E20" s="487"/>
      <c r="F20" s="487"/>
      <c r="G20" s="487"/>
      <c r="H20" s="487"/>
      <c r="I20" s="487"/>
      <c r="J20" s="487"/>
      <c r="K20" s="487"/>
      <c r="L20" s="487"/>
      <c r="M20" s="490"/>
      <c r="N20" s="537"/>
      <c r="O20" s="537" t="s">
        <v>646</v>
      </c>
    </row>
    <row r="21" spans="1:15" ht="15" x14ac:dyDescent="0.25">
      <c r="A21" s="487"/>
      <c r="B21" s="508" t="s">
        <v>735</v>
      </c>
      <c r="C21" s="487"/>
      <c r="D21" s="487"/>
      <c r="E21" s="487"/>
      <c r="F21" s="487"/>
      <c r="G21" s="487"/>
      <c r="H21" s="487"/>
      <c r="I21" s="487"/>
      <c r="J21" s="487"/>
      <c r="K21" s="487"/>
      <c r="L21" s="487"/>
      <c r="M21" s="490"/>
      <c r="N21" s="537"/>
      <c r="O21" s="538" t="s">
        <v>639</v>
      </c>
    </row>
    <row r="22" spans="1:15" ht="15" x14ac:dyDescent="0.25">
      <c r="A22" s="487"/>
      <c r="B22" s="495" t="s">
        <v>687</v>
      </c>
      <c r="C22" s="487"/>
      <c r="D22" s="487"/>
      <c r="E22" s="739"/>
      <c r="F22" s="739"/>
      <c r="G22" s="739"/>
      <c r="H22" s="739"/>
      <c r="I22" s="739"/>
      <c r="J22" s="739"/>
      <c r="K22" s="739"/>
      <c r="L22" s="487"/>
      <c r="M22" s="490"/>
      <c r="N22" s="537"/>
      <c r="O22" t="s">
        <v>640</v>
      </c>
    </row>
    <row r="23" spans="1:15" ht="15" x14ac:dyDescent="0.25">
      <c r="A23" s="487"/>
      <c r="B23" s="495" t="s">
        <v>648</v>
      </c>
      <c r="C23" s="487"/>
      <c r="D23" s="487"/>
      <c r="E23" s="734"/>
      <c r="F23" s="734"/>
      <c r="G23" s="734"/>
      <c r="H23" s="734"/>
      <c r="I23" s="734"/>
      <c r="J23" s="734"/>
      <c r="K23" s="734"/>
      <c r="L23" s="487"/>
      <c r="M23" s="490"/>
      <c r="N23" s="537"/>
      <c r="O23" t="s">
        <v>641</v>
      </c>
    </row>
    <row r="24" spans="1:15" ht="15" x14ac:dyDescent="0.25">
      <c r="A24" s="487"/>
      <c r="B24" s="495" t="s">
        <v>649</v>
      </c>
      <c r="C24" s="487"/>
      <c r="D24" s="487"/>
      <c r="E24" s="734"/>
      <c r="F24" s="734"/>
      <c r="G24" s="734"/>
      <c r="H24" s="734"/>
      <c r="I24" s="734"/>
      <c r="J24" s="734"/>
      <c r="K24" s="734"/>
      <c r="L24" s="487"/>
      <c r="M24" s="490"/>
      <c r="O24" s="538" t="s">
        <v>642</v>
      </c>
    </row>
    <row r="25" spans="1:15" ht="26.25" customHeight="1" x14ac:dyDescent="0.25">
      <c r="A25" s="487"/>
      <c r="B25" s="718" t="s">
        <v>688</v>
      </c>
      <c r="C25" s="718"/>
      <c r="D25" s="718"/>
      <c r="E25" s="706"/>
      <c r="F25" s="706"/>
      <c r="G25" s="706"/>
      <c r="H25" s="706"/>
      <c r="I25" s="706"/>
      <c r="J25" s="706"/>
      <c r="K25" s="706"/>
      <c r="L25" s="487"/>
      <c r="M25" s="490"/>
      <c r="O25" s="539"/>
    </row>
    <row r="26" spans="1:15" ht="15" x14ac:dyDescent="0.25">
      <c r="A26" s="487"/>
      <c r="B26" s="541" t="s">
        <v>689</v>
      </c>
      <c r="C26" s="487"/>
      <c r="D26" s="487"/>
      <c r="E26" s="706"/>
      <c r="F26" s="706"/>
      <c r="G26" s="706"/>
      <c r="H26" s="706"/>
      <c r="I26" s="706"/>
      <c r="J26" s="706"/>
      <c r="K26" s="706"/>
      <c r="L26" s="487"/>
      <c r="M26" s="490"/>
      <c r="O26" s="539"/>
    </row>
    <row r="27" spans="1:15" ht="15" x14ac:dyDescent="0.25">
      <c r="A27" s="487"/>
      <c r="B27" s="495" t="s">
        <v>690</v>
      </c>
      <c r="C27" s="487"/>
      <c r="D27" s="487"/>
      <c r="E27" s="706"/>
      <c r="F27" s="706"/>
      <c r="G27" s="706"/>
      <c r="H27" s="706"/>
      <c r="I27" s="706"/>
      <c r="J27" s="706"/>
      <c r="K27" s="706"/>
      <c r="L27" s="487"/>
      <c r="M27" s="490"/>
      <c r="O27" s="538"/>
    </row>
    <row r="28" spans="1:15" ht="15" x14ac:dyDescent="0.25">
      <c r="A28" s="487"/>
      <c r="B28" s="495" t="s">
        <v>691</v>
      </c>
      <c r="C28" s="487"/>
      <c r="D28" s="487"/>
      <c r="E28" s="734"/>
      <c r="F28" s="734"/>
      <c r="G28" s="734"/>
      <c r="H28" s="734"/>
      <c r="I28" s="734"/>
      <c r="J28" s="734"/>
      <c r="K28" s="734"/>
      <c r="L28" s="487"/>
      <c r="M28" s="490"/>
      <c r="N28" s="297"/>
    </row>
    <row r="29" spans="1:15" ht="15" x14ac:dyDescent="0.25">
      <c r="A29" s="487"/>
      <c r="B29" s="495" t="s">
        <v>654</v>
      </c>
      <c r="C29" s="487"/>
      <c r="D29" s="487"/>
      <c r="E29" s="734"/>
      <c r="F29" s="734"/>
      <c r="G29" s="734"/>
      <c r="H29" s="734"/>
      <c r="I29" s="734"/>
      <c r="J29" s="734"/>
      <c r="K29" s="734"/>
      <c r="L29" s="487"/>
      <c r="M29" s="490"/>
    </row>
    <row r="30" spans="1:15" ht="15" x14ac:dyDescent="0.25">
      <c r="A30" s="487"/>
      <c r="B30" s="495" t="s">
        <v>692</v>
      </c>
      <c r="C30" s="487"/>
      <c r="D30" s="487"/>
      <c r="E30" s="739"/>
      <c r="F30" s="739"/>
      <c r="G30" s="739"/>
      <c r="H30" s="739"/>
      <c r="I30" s="739"/>
      <c r="J30" s="739"/>
      <c r="K30" s="739"/>
      <c r="L30" s="487"/>
      <c r="M30" s="490"/>
      <c r="O30" s="297" t="s">
        <v>655</v>
      </c>
    </row>
    <row r="31" spans="1:15" ht="25.5" customHeight="1" x14ac:dyDescent="0.25">
      <c r="A31" s="487"/>
      <c r="B31" s="718" t="s">
        <v>693</v>
      </c>
      <c r="C31" s="718"/>
      <c r="D31" s="718"/>
      <c r="E31" s="706"/>
      <c r="F31" s="706"/>
      <c r="G31" s="706"/>
      <c r="H31" s="706"/>
      <c r="I31" s="706"/>
      <c r="J31" s="706"/>
      <c r="K31" s="706"/>
      <c r="L31" s="487"/>
      <c r="M31" s="490"/>
      <c r="O31" s="538" t="s">
        <v>657</v>
      </c>
    </row>
    <row r="32" spans="1:15" ht="90.75" customHeight="1" x14ac:dyDescent="0.25">
      <c r="A32" s="487"/>
      <c r="B32" s="495" t="s">
        <v>216</v>
      </c>
      <c r="C32" s="487"/>
      <c r="D32" s="487"/>
      <c r="E32" s="742"/>
      <c r="F32" s="742"/>
      <c r="G32" s="742"/>
      <c r="H32" s="742"/>
      <c r="I32" s="742"/>
      <c r="J32" s="742"/>
      <c r="K32" s="742"/>
      <c r="L32" s="487"/>
      <c r="M32" s="490"/>
      <c r="O32" s="538" t="s">
        <v>659</v>
      </c>
    </row>
    <row r="33" spans="1:16" ht="15" x14ac:dyDescent="0.25">
      <c r="A33" s="487"/>
      <c r="B33" s="494"/>
      <c r="C33" s="487"/>
      <c r="D33" s="487"/>
      <c r="E33" s="507"/>
      <c r="F33" s="507"/>
      <c r="G33" s="507"/>
      <c r="H33" s="507"/>
      <c r="I33" s="507"/>
      <c r="J33" s="507"/>
      <c r="K33" s="507"/>
      <c r="L33" s="487"/>
      <c r="M33" s="490"/>
      <c r="O33" s="538" t="s">
        <v>642</v>
      </c>
    </row>
    <row r="34" spans="1:16" ht="15" x14ac:dyDescent="0.25">
      <c r="A34" s="487"/>
      <c r="B34" s="711" t="s">
        <v>694</v>
      </c>
      <c r="C34" s="711"/>
      <c r="D34" s="711"/>
      <c r="E34" s="711"/>
      <c r="F34" s="711"/>
      <c r="G34" s="711"/>
      <c r="H34" s="711"/>
      <c r="I34" s="711"/>
      <c r="J34" s="711"/>
      <c r="K34" s="711"/>
      <c r="L34" s="487"/>
      <c r="M34" s="490"/>
      <c r="O34" s="538"/>
    </row>
    <row r="35" spans="1:16" ht="15" x14ac:dyDescent="0.25">
      <c r="A35" s="487"/>
      <c r="B35" s="510"/>
      <c r="C35" s="510"/>
      <c r="D35" s="510"/>
      <c r="E35" s="510"/>
      <c r="F35" s="510"/>
      <c r="G35" s="510"/>
      <c r="H35" s="510"/>
      <c r="I35" s="510"/>
      <c r="J35" s="510"/>
      <c r="K35" s="510"/>
      <c r="L35" s="487"/>
      <c r="M35" s="490"/>
      <c r="O35" s="297" t="s">
        <v>660</v>
      </c>
    </row>
    <row r="36" spans="1:16" ht="15" x14ac:dyDescent="0.25">
      <c r="A36" s="487"/>
      <c r="B36" s="740" t="s">
        <v>736</v>
      </c>
      <c r="C36" s="740"/>
      <c r="D36" s="740"/>
      <c r="E36" s="740"/>
      <c r="F36" s="740"/>
      <c r="G36" s="740"/>
      <c r="H36" s="740"/>
      <c r="I36" s="740"/>
      <c r="J36" s="740"/>
      <c r="K36" s="741"/>
      <c r="L36" s="487"/>
      <c r="M36" s="490"/>
      <c r="O36" s="538" t="s">
        <v>661</v>
      </c>
    </row>
    <row r="37" spans="1:16" ht="15" x14ac:dyDescent="0.25">
      <c r="A37" s="487"/>
      <c r="B37" s="743" t="s">
        <v>353</v>
      </c>
      <c r="C37" s="743" t="s">
        <v>612</v>
      </c>
      <c r="D37" s="743" t="s">
        <v>664</v>
      </c>
      <c r="E37" s="743" t="s">
        <v>665</v>
      </c>
      <c r="F37" s="750" t="s">
        <v>695</v>
      </c>
      <c r="G37" s="751"/>
      <c r="H37" s="754" t="s">
        <v>667</v>
      </c>
      <c r="I37" s="755"/>
      <c r="J37" s="743" t="s">
        <v>737</v>
      </c>
      <c r="K37" s="743" t="s">
        <v>668</v>
      </c>
      <c r="L37" s="14"/>
      <c r="M37" s="490"/>
      <c r="O37" s="538" t="s">
        <v>663</v>
      </c>
    </row>
    <row r="38" spans="1:16" ht="15" x14ac:dyDescent="0.25">
      <c r="A38" s="487"/>
      <c r="B38" s="716"/>
      <c r="C38" s="716"/>
      <c r="D38" s="716"/>
      <c r="E38" s="716"/>
      <c r="F38" s="752"/>
      <c r="G38" s="753"/>
      <c r="H38" s="743" t="s">
        <v>670</v>
      </c>
      <c r="I38" s="743" t="s">
        <v>671</v>
      </c>
      <c r="J38" s="716"/>
      <c r="K38" s="716"/>
      <c r="L38" s="14"/>
      <c r="M38" s="490"/>
      <c r="O38" s="538" t="s">
        <v>201</v>
      </c>
    </row>
    <row r="39" spans="1:16" ht="21.75" customHeight="1" x14ac:dyDescent="0.25">
      <c r="A39" s="487"/>
      <c r="B39" s="744"/>
      <c r="C39" s="744"/>
      <c r="D39" s="744"/>
      <c r="E39" s="744"/>
      <c r="F39" s="542" t="s">
        <v>673</v>
      </c>
      <c r="G39" s="542" t="s">
        <v>674</v>
      </c>
      <c r="H39" s="744"/>
      <c r="I39" s="744"/>
      <c r="J39" s="744"/>
      <c r="K39" s="744"/>
      <c r="L39" s="14"/>
      <c r="M39" s="490"/>
      <c r="O39" s="538" t="s">
        <v>642</v>
      </c>
    </row>
    <row r="40" spans="1:16" ht="15" x14ac:dyDescent="0.25">
      <c r="A40" s="487"/>
      <c r="B40" s="543">
        <v>1</v>
      </c>
      <c r="C40" s="544"/>
      <c r="D40" s="544"/>
      <c r="E40" s="544"/>
      <c r="F40" s="545"/>
      <c r="G40" s="545"/>
      <c r="H40" s="544"/>
      <c r="I40" s="544"/>
      <c r="J40" s="544"/>
      <c r="K40" s="544"/>
      <c r="L40" s="14"/>
      <c r="M40" s="487"/>
      <c r="N40" s="490"/>
      <c r="P40" s="297" t="s">
        <v>669</v>
      </c>
    </row>
    <row r="41" spans="1:16" ht="15" x14ac:dyDescent="0.25">
      <c r="A41" s="487"/>
      <c r="B41" s="543">
        <v>2</v>
      </c>
      <c r="C41" s="544"/>
      <c r="D41" s="544"/>
      <c r="E41" s="544"/>
      <c r="F41" s="545"/>
      <c r="G41" s="545"/>
      <c r="H41" s="544"/>
      <c r="I41" s="544"/>
      <c r="J41" s="544"/>
      <c r="K41" s="544"/>
      <c r="L41" s="14"/>
      <c r="M41" s="487"/>
      <c r="N41" s="490"/>
      <c r="P41" s="538" t="s">
        <v>672</v>
      </c>
    </row>
    <row r="42" spans="1:16" ht="15" x14ac:dyDescent="0.25">
      <c r="A42" s="487"/>
      <c r="B42" s="543">
        <v>3</v>
      </c>
      <c r="C42" s="544"/>
      <c r="D42" s="544"/>
      <c r="E42" s="544"/>
      <c r="F42" s="545"/>
      <c r="G42" s="545"/>
      <c r="H42" s="544"/>
      <c r="I42" s="544"/>
      <c r="J42" s="544"/>
      <c r="K42" s="544"/>
      <c r="L42" s="14"/>
      <c r="M42" s="487"/>
      <c r="N42" s="490"/>
      <c r="P42" s="538" t="s">
        <v>675</v>
      </c>
    </row>
    <row r="43" spans="1:16" ht="15" x14ac:dyDescent="0.25">
      <c r="A43" s="487"/>
      <c r="B43" s="543">
        <v>4</v>
      </c>
      <c r="C43" s="544"/>
      <c r="D43" s="544"/>
      <c r="E43" s="544"/>
      <c r="F43" s="545"/>
      <c r="G43" s="545"/>
      <c r="H43" s="544"/>
      <c r="I43" s="544"/>
      <c r="J43" s="544"/>
      <c r="K43" s="544"/>
      <c r="L43" s="14"/>
      <c r="M43" s="487"/>
      <c r="N43" s="490"/>
      <c r="P43" s="538" t="s">
        <v>201</v>
      </c>
    </row>
    <row r="44" spans="1:16" ht="15" x14ac:dyDescent="0.25">
      <c r="A44" s="487"/>
      <c r="B44" s="543">
        <v>5</v>
      </c>
      <c r="C44" s="544"/>
      <c r="D44" s="544"/>
      <c r="E44" s="544"/>
      <c r="F44" s="545"/>
      <c r="G44" s="545"/>
      <c r="H44" s="544"/>
      <c r="I44" s="544"/>
      <c r="J44" s="544"/>
      <c r="K44" s="544"/>
      <c r="L44" s="14"/>
      <c r="M44" s="487"/>
      <c r="N44" s="490"/>
      <c r="O44" s="538"/>
      <c r="P44" s="538" t="s">
        <v>642</v>
      </c>
    </row>
    <row r="45" spans="1:16" ht="15" x14ac:dyDescent="0.25">
      <c r="A45" s="487"/>
      <c r="B45" s="543">
        <v>6</v>
      </c>
      <c r="C45" s="544"/>
      <c r="D45" s="544"/>
      <c r="E45" s="544"/>
      <c r="F45" s="545"/>
      <c r="G45" s="545"/>
      <c r="H45" s="544"/>
      <c r="I45" s="544"/>
      <c r="J45" s="544"/>
      <c r="K45" s="544"/>
      <c r="L45" s="14"/>
      <c r="M45" s="487"/>
      <c r="N45" s="490"/>
      <c r="O45" s="538"/>
      <c r="P45" s="537" t="s">
        <v>665</v>
      </c>
    </row>
    <row r="46" spans="1:16" ht="15" x14ac:dyDescent="0.25">
      <c r="A46" s="487"/>
      <c r="B46" s="543">
        <v>7</v>
      </c>
      <c r="C46" s="544"/>
      <c r="D46" s="544"/>
      <c r="E46" s="544"/>
      <c r="F46" s="545"/>
      <c r="G46" s="545"/>
      <c r="H46" s="544"/>
      <c r="I46" s="544"/>
      <c r="J46" s="544"/>
      <c r="K46" s="544"/>
      <c r="L46" s="14"/>
      <c r="M46" s="487"/>
      <c r="N46" s="490"/>
      <c r="O46" s="538"/>
      <c r="P46" s="538" t="s">
        <v>676</v>
      </c>
    </row>
    <row r="47" spans="1:16" ht="15" x14ac:dyDescent="0.25">
      <c r="A47" s="487"/>
      <c r="B47" s="543">
        <v>8</v>
      </c>
      <c r="C47" s="544"/>
      <c r="D47" s="544"/>
      <c r="E47" s="544"/>
      <c r="F47" s="545"/>
      <c r="G47" s="545"/>
      <c r="H47" s="544"/>
      <c r="I47" s="544"/>
      <c r="J47" s="544"/>
      <c r="K47" s="544"/>
      <c r="L47" s="14"/>
      <c r="M47" s="487"/>
      <c r="N47" s="490"/>
      <c r="O47" s="538"/>
      <c r="P47" s="538" t="s">
        <v>677</v>
      </c>
    </row>
    <row r="48" spans="1:16" ht="15" x14ac:dyDescent="0.25">
      <c r="A48" s="487"/>
      <c r="B48" s="543">
        <v>9</v>
      </c>
      <c r="C48" s="544"/>
      <c r="D48" s="544"/>
      <c r="E48" s="544"/>
      <c r="F48" s="545"/>
      <c r="G48" s="545"/>
      <c r="H48" s="544"/>
      <c r="I48" s="544"/>
      <c r="J48" s="544"/>
      <c r="K48" s="544"/>
      <c r="L48" s="14"/>
      <c r="M48" s="487"/>
      <c r="N48" s="490"/>
      <c r="O48" s="538"/>
      <c r="P48" s="538" t="s">
        <v>678</v>
      </c>
    </row>
    <row r="49" spans="1:16" ht="15" x14ac:dyDescent="0.25">
      <c r="A49" s="487"/>
      <c r="B49" s="543">
        <v>10</v>
      </c>
      <c r="C49" s="544"/>
      <c r="D49" s="544"/>
      <c r="E49" s="544"/>
      <c r="F49" s="545"/>
      <c r="G49" s="545"/>
      <c r="H49" s="544"/>
      <c r="I49" s="544"/>
      <c r="J49" s="544"/>
      <c r="K49" s="544"/>
      <c r="L49" s="14"/>
      <c r="M49" s="487"/>
      <c r="N49" s="490"/>
      <c r="O49" s="538"/>
      <c r="P49" s="538" t="s">
        <v>679</v>
      </c>
    </row>
    <row r="50" spans="1:16" ht="15" x14ac:dyDescent="0.25">
      <c r="A50" s="487"/>
      <c r="B50" s="543">
        <v>11</v>
      </c>
      <c r="C50" s="544"/>
      <c r="D50" s="544"/>
      <c r="E50" s="544"/>
      <c r="F50" s="545"/>
      <c r="G50" s="545"/>
      <c r="H50" s="544"/>
      <c r="I50" s="544"/>
      <c r="J50" s="544"/>
      <c r="K50" s="544"/>
      <c r="L50" s="14"/>
      <c r="M50" s="487"/>
      <c r="N50" s="490"/>
      <c r="P50" s="538" t="s">
        <v>680</v>
      </c>
    </row>
    <row r="51" spans="1:16" ht="15" x14ac:dyDescent="0.25">
      <c r="A51" s="487"/>
      <c r="B51" s="543">
        <v>12</v>
      </c>
      <c r="C51" s="544"/>
      <c r="D51" s="544"/>
      <c r="E51" s="544"/>
      <c r="F51" s="545"/>
      <c r="G51" s="545"/>
      <c r="H51" s="544"/>
      <c r="I51" s="544"/>
      <c r="J51" s="544"/>
      <c r="K51" s="544"/>
      <c r="L51" s="14"/>
      <c r="M51" s="487"/>
      <c r="N51" s="490"/>
      <c r="O51" s="537"/>
      <c r="P51" s="538" t="s">
        <v>681</v>
      </c>
    </row>
    <row r="52" spans="1:16" ht="15" x14ac:dyDescent="0.25">
      <c r="A52" s="487"/>
      <c r="B52" s="543">
        <v>13</v>
      </c>
      <c r="C52" s="544"/>
      <c r="D52" s="544"/>
      <c r="E52" s="544"/>
      <c r="F52" s="545"/>
      <c r="G52" s="545"/>
      <c r="H52" s="544"/>
      <c r="I52" s="544"/>
      <c r="J52" s="544"/>
      <c r="K52" s="544"/>
      <c r="L52" s="14"/>
      <c r="M52" s="487"/>
      <c r="N52" s="490"/>
    </row>
    <row r="53" spans="1:16" ht="15" x14ac:dyDescent="0.25">
      <c r="A53" s="487"/>
      <c r="B53" s="543">
        <v>14</v>
      </c>
      <c r="C53" s="544"/>
      <c r="D53" s="544"/>
      <c r="E53" s="544"/>
      <c r="F53" s="545"/>
      <c r="G53" s="545"/>
      <c r="H53" s="544"/>
      <c r="I53" s="544"/>
      <c r="J53" s="544"/>
      <c r="K53" s="544"/>
      <c r="L53" s="14"/>
      <c r="M53" s="487"/>
      <c r="N53" s="490"/>
    </row>
    <row r="54" spans="1:16" ht="15" x14ac:dyDescent="0.25">
      <c r="A54" s="487"/>
      <c r="B54" s="543">
        <v>15</v>
      </c>
      <c r="C54" s="544"/>
      <c r="D54" s="544"/>
      <c r="E54" s="544"/>
      <c r="F54" s="545"/>
      <c r="G54" s="545"/>
      <c r="H54" s="544"/>
      <c r="I54" s="544"/>
      <c r="J54" s="544"/>
      <c r="K54" s="544"/>
      <c r="L54" s="14"/>
      <c r="M54" s="487"/>
      <c r="N54" s="490"/>
    </row>
    <row r="55" spans="1:16" ht="15" x14ac:dyDescent="0.25">
      <c r="A55" s="487"/>
      <c r="B55" s="543">
        <v>16</v>
      </c>
      <c r="C55" s="544"/>
      <c r="D55" s="544"/>
      <c r="E55" s="544"/>
      <c r="F55" s="545"/>
      <c r="G55" s="545"/>
      <c r="H55" s="544"/>
      <c r="I55" s="544"/>
      <c r="J55" s="544"/>
      <c r="K55" s="544"/>
      <c r="L55" s="14"/>
      <c r="M55" s="487"/>
      <c r="N55" s="490"/>
    </row>
    <row r="56" spans="1:16" ht="15" x14ac:dyDescent="0.25">
      <c r="A56" s="487"/>
      <c r="B56" s="543">
        <v>17</v>
      </c>
      <c r="C56" s="544"/>
      <c r="D56" s="544"/>
      <c r="E56" s="544"/>
      <c r="F56" s="545"/>
      <c r="G56" s="545"/>
      <c r="H56" s="544"/>
      <c r="I56" s="544"/>
      <c r="J56" s="544"/>
      <c r="K56" s="544"/>
      <c r="L56" s="14"/>
      <c r="M56" s="487"/>
      <c r="N56" s="490"/>
    </row>
    <row r="57" spans="1:16" ht="15" x14ac:dyDescent="0.25">
      <c r="A57" s="487"/>
      <c r="B57" s="543">
        <v>18</v>
      </c>
      <c r="C57" s="544"/>
      <c r="D57" s="544"/>
      <c r="E57" s="544"/>
      <c r="F57" s="545"/>
      <c r="G57" s="545"/>
      <c r="H57" s="544"/>
      <c r="I57" s="544"/>
      <c r="J57" s="544"/>
      <c r="K57" s="544"/>
      <c r="L57" s="14"/>
      <c r="M57" s="487"/>
      <c r="N57" s="490"/>
    </row>
    <row r="58" spans="1:16" ht="15" x14ac:dyDescent="0.25">
      <c r="A58" s="487"/>
      <c r="B58" s="543">
        <v>19</v>
      </c>
      <c r="C58" s="544"/>
      <c r="D58" s="544"/>
      <c r="E58" s="544"/>
      <c r="F58" s="545"/>
      <c r="G58" s="545"/>
      <c r="H58" s="544"/>
      <c r="I58" s="544"/>
      <c r="J58" s="544"/>
      <c r="K58" s="544"/>
      <c r="L58" s="14"/>
      <c r="M58" s="487"/>
      <c r="N58" s="490"/>
    </row>
    <row r="59" spans="1:16" ht="15" x14ac:dyDescent="0.25">
      <c r="A59" s="487"/>
      <c r="B59" s="543">
        <v>20</v>
      </c>
      <c r="C59" s="544"/>
      <c r="D59" s="544"/>
      <c r="E59" s="544"/>
      <c r="F59" s="545"/>
      <c r="G59" s="545"/>
      <c r="H59" s="544"/>
      <c r="I59" s="544"/>
      <c r="J59" s="544"/>
      <c r="K59" s="544"/>
      <c r="L59" s="14"/>
      <c r="M59" s="487"/>
      <c r="N59" s="490"/>
    </row>
    <row r="60" spans="1:16" ht="15" x14ac:dyDescent="0.25">
      <c r="A60" s="546"/>
      <c r="B60" s="546"/>
      <c r="C60" s="546"/>
      <c r="D60" s="546"/>
      <c r="E60" s="546"/>
      <c r="F60" s="546"/>
      <c r="G60" s="546"/>
      <c r="H60" s="546"/>
      <c r="I60" s="546"/>
      <c r="J60" s="546"/>
      <c r="K60" s="546"/>
      <c r="L60" s="546"/>
      <c r="M60" s="487"/>
      <c r="N60" s="490"/>
    </row>
    <row r="61" spans="1:16" ht="48" customHeight="1" x14ac:dyDescent="0.25">
      <c r="A61" s="487"/>
      <c r="B61" s="745" t="s">
        <v>682</v>
      </c>
      <c r="C61" s="746"/>
      <c r="D61" s="549"/>
      <c r="E61" s="747"/>
      <c r="F61" s="748"/>
      <c r="G61" s="748"/>
      <c r="H61" s="748"/>
      <c r="I61" s="748"/>
      <c r="J61" s="748"/>
      <c r="K61" s="749"/>
      <c r="L61" s="487"/>
      <c r="M61" s="487"/>
      <c r="N61" s="490"/>
    </row>
    <row r="62" spans="1:16" ht="15" x14ac:dyDescent="0.25">
      <c r="A62" s="487"/>
      <c r="B62" s="487"/>
      <c r="C62" s="487"/>
      <c r="D62" s="487"/>
      <c r="E62" s="487"/>
      <c r="F62" s="487"/>
      <c r="G62" s="487"/>
      <c r="H62" s="487"/>
      <c r="I62" s="487"/>
      <c r="J62" s="487"/>
      <c r="K62" s="487"/>
      <c r="L62" s="487"/>
      <c r="M62" s="487"/>
      <c r="N62" s="490"/>
    </row>
    <row r="63" spans="1:16" s="548" customFormat="1" ht="15" x14ac:dyDescent="0.25">
      <c r="A63" s="487"/>
      <c r="B63" s="760" t="s">
        <v>631</v>
      </c>
      <c r="C63" s="760"/>
      <c r="D63" s="760"/>
      <c r="E63" s="760"/>
      <c r="F63" s="760"/>
      <c r="G63" s="760"/>
      <c r="H63" s="760"/>
      <c r="I63" s="760"/>
      <c r="J63" s="760"/>
      <c r="K63" s="760"/>
      <c r="L63" s="487"/>
      <c r="M63" s="547"/>
    </row>
    <row r="64" spans="1:16" ht="55.5" customHeight="1" x14ac:dyDescent="0.25">
      <c r="A64" s="487"/>
      <c r="B64" s="761" t="s">
        <v>632</v>
      </c>
      <c r="C64" s="761"/>
      <c r="D64" s="761"/>
      <c r="E64" s="762"/>
      <c r="F64" s="762"/>
      <c r="G64" s="762"/>
      <c r="H64" s="762"/>
      <c r="I64" s="762"/>
      <c r="J64" s="762"/>
      <c r="K64" s="762"/>
      <c r="L64" s="487"/>
      <c r="M64" s="490"/>
    </row>
    <row r="65" spans="1:13" ht="15" x14ac:dyDescent="0.25">
      <c r="A65" s="487"/>
      <c r="B65" s="487"/>
      <c r="C65" s="487"/>
      <c r="D65" s="487"/>
      <c r="E65" s="487"/>
      <c r="F65" s="487"/>
      <c r="G65" s="487"/>
      <c r="H65" s="487"/>
      <c r="I65" s="487"/>
      <c r="J65" s="487"/>
      <c r="K65" s="487"/>
      <c r="L65" s="487"/>
      <c r="M65" s="490"/>
    </row>
    <row r="66" spans="1:13" ht="15" x14ac:dyDescent="0.25">
      <c r="A66" s="487"/>
      <c r="B66" s="532" t="s">
        <v>223</v>
      </c>
      <c r="C66" s="487"/>
      <c r="D66" s="487"/>
      <c r="E66" s="487"/>
      <c r="F66" s="487"/>
      <c r="G66" s="487"/>
      <c r="H66" s="487"/>
      <c r="I66" s="487"/>
      <c r="J66" s="487"/>
      <c r="K66" s="487"/>
      <c r="L66" s="487"/>
      <c r="M66" s="490"/>
    </row>
    <row r="67" spans="1:13" ht="15" x14ac:dyDescent="0.25">
      <c r="A67" s="487"/>
      <c r="B67" s="763" t="s">
        <v>225</v>
      </c>
      <c r="C67" s="763"/>
      <c r="D67" s="764"/>
      <c r="E67" s="765"/>
      <c r="F67" s="766"/>
      <c r="G67" s="767"/>
      <c r="H67" s="767"/>
      <c r="I67" s="767"/>
      <c r="J67" s="767"/>
      <c r="K67" s="768"/>
      <c r="L67" s="487"/>
      <c r="M67" s="490"/>
    </row>
    <row r="68" spans="1:13" ht="15" x14ac:dyDescent="0.25">
      <c r="A68" s="487"/>
      <c r="B68" s="718" t="s">
        <v>633</v>
      </c>
      <c r="C68" s="718"/>
      <c r="D68" s="719"/>
      <c r="E68" s="707"/>
      <c r="F68" s="758"/>
      <c r="G68" s="758"/>
      <c r="H68" s="758"/>
      <c r="I68" s="758"/>
      <c r="J68" s="758"/>
      <c r="K68" s="759"/>
      <c r="L68" s="487"/>
      <c r="M68" s="490"/>
    </row>
    <row r="69" spans="1:13" ht="15" x14ac:dyDescent="0.25">
      <c r="A69" s="487"/>
      <c r="B69" s="718" t="s">
        <v>227</v>
      </c>
      <c r="C69" s="718"/>
      <c r="D69" s="719"/>
      <c r="E69" s="756"/>
      <c r="F69" s="757"/>
      <c r="G69" s="758"/>
      <c r="H69" s="758"/>
      <c r="I69" s="758"/>
      <c r="J69" s="758"/>
      <c r="K69" s="759"/>
      <c r="L69" s="487"/>
      <c r="M69" s="490"/>
    </row>
    <row r="70" spans="1:13" ht="33.75" customHeight="1" x14ac:dyDescent="0.25">
      <c r="A70" s="487"/>
      <c r="B70" s="718" t="s">
        <v>369</v>
      </c>
      <c r="C70" s="718"/>
      <c r="D70" s="719"/>
      <c r="E70" s="707"/>
      <c r="F70" s="758"/>
      <c r="G70" s="758"/>
      <c r="H70" s="758"/>
      <c r="I70" s="758"/>
      <c r="J70" s="758"/>
      <c r="K70" s="759"/>
      <c r="L70" s="487"/>
      <c r="M70" s="490"/>
    </row>
    <row r="71" spans="1:13" ht="15" x14ac:dyDescent="0.25">
      <c r="A71" s="487"/>
      <c r="B71" s="487"/>
      <c r="C71" s="487"/>
      <c r="D71" s="487"/>
      <c r="E71" s="487"/>
      <c r="F71" s="487"/>
      <c r="G71" s="487"/>
      <c r="H71" s="487"/>
      <c r="I71" s="487"/>
      <c r="J71" s="487"/>
      <c r="K71" s="487"/>
      <c r="L71" s="487"/>
      <c r="M71" s="490"/>
    </row>
    <row r="72" spans="1:13" ht="15" x14ac:dyDescent="0.25">
      <c r="A72" s="487"/>
      <c r="B72" s="487"/>
      <c r="C72" s="533"/>
      <c r="D72" s="533"/>
      <c r="E72" s="487"/>
      <c r="F72" s="487"/>
      <c r="G72" s="487"/>
      <c r="H72" s="487"/>
      <c r="I72" s="487"/>
      <c r="J72" s="487"/>
      <c r="K72" s="487"/>
      <c r="L72" s="487"/>
      <c r="M72" s="490"/>
    </row>
    <row r="73" spans="1:13" ht="15" x14ac:dyDescent="0.25">
      <c r="A73" s="487"/>
      <c r="B73" s="487"/>
      <c r="C73" s="487"/>
      <c r="D73" s="487"/>
      <c r="E73" s="487"/>
      <c r="F73" s="487"/>
      <c r="H73" s="487"/>
      <c r="I73" s="487"/>
      <c r="J73" s="487"/>
      <c r="K73" s="487"/>
      <c r="L73" s="490"/>
      <c r="M73" s="490"/>
    </row>
    <row r="74" spans="1:13" ht="15" hidden="1" x14ac:dyDescent="0.25">
      <c r="A74" s="487"/>
      <c r="B74" s="487"/>
      <c r="C74" s="487"/>
      <c r="D74" s="487"/>
      <c r="E74" s="487"/>
      <c r="F74" s="487"/>
      <c r="H74" s="487"/>
      <c r="I74" s="487"/>
      <c r="J74" s="487"/>
      <c r="K74" s="487"/>
      <c r="L74" s="490"/>
      <c r="M74" s="490"/>
    </row>
    <row r="75" spans="1:13" ht="11.25" hidden="1" customHeight="1" x14ac:dyDescent="0.25">
      <c r="A75" s="487"/>
      <c r="B75" s="487"/>
      <c r="C75" s="535"/>
      <c r="D75" s="487"/>
      <c r="E75" s="487"/>
      <c r="F75" s="487"/>
      <c r="H75" s="487"/>
      <c r="I75" s="487"/>
      <c r="J75" s="487"/>
      <c r="K75" s="487"/>
      <c r="L75" s="490"/>
      <c r="M75" s="490"/>
    </row>
    <row r="76" spans="1:13" ht="15" hidden="1" x14ac:dyDescent="0.25">
      <c r="A76" s="487"/>
      <c r="B76" s="487"/>
      <c r="C76" s="487"/>
      <c r="D76" s="487"/>
      <c r="E76" s="487"/>
      <c r="F76" s="487"/>
      <c r="H76" s="487"/>
      <c r="I76" s="487"/>
      <c r="J76" s="487"/>
      <c r="K76" s="487"/>
      <c r="L76" s="490"/>
      <c r="M76" s="490"/>
    </row>
    <row r="77" spans="1:13" ht="15" hidden="1" x14ac:dyDescent="0.25">
      <c r="A77" s="487"/>
      <c r="B77" s="487"/>
      <c r="C77" s="487"/>
      <c r="D77" s="487"/>
      <c r="E77" s="487"/>
      <c r="F77" s="487"/>
      <c r="H77" s="487"/>
      <c r="I77" s="487"/>
      <c r="J77" s="487"/>
      <c r="K77" s="487"/>
      <c r="L77" s="490"/>
      <c r="M77" s="490"/>
    </row>
    <row r="78" spans="1:13" ht="15" hidden="1" x14ac:dyDescent="0.25">
      <c r="A78" s="487"/>
      <c r="B78" s="487"/>
      <c r="C78" s="487"/>
      <c r="D78" s="487"/>
      <c r="E78" s="487"/>
      <c r="F78" s="487"/>
      <c r="H78" s="487"/>
      <c r="I78" s="487"/>
      <c r="J78" s="487"/>
      <c r="K78" s="487"/>
      <c r="L78" s="490"/>
      <c r="M78" s="490"/>
    </row>
    <row r="79" spans="1:13" ht="15" hidden="1" x14ac:dyDescent="0.25">
      <c r="A79" s="487"/>
      <c r="B79" s="487"/>
      <c r="C79" s="487"/>
      <c r="D79" s="487"/>
      <c r="E79" s="487"/>
      <c r="F79" s="487"/>
      <c r="H79" s="487"/>
      <c r="I79" s="487"/>
      <c r="J79" s="487"/>
      <c r="K79" s="487"/>
      <c r="L79" s="490"/>
      <c r="M79" s="490"/>
    </row>
    <row r="80" spans="1:13" ht="15" hidden="1" x14ac:dyDescent="0.25">
      <c r="A80" s="487"/>
      <c r="B80" s="487"/>
      <c r="C80" s="487"/>
      <c r="D80" s="487"/>
      <c r="E80" s="487"/>
      <c r="F80" s="487"/>
      <c r="H80" s="487"/>
      <c r="I80" s="487"/>
      <c r="J80" s="487"/>
      <c r="K80" s="487"/>
      <c r="L80" s="490"/>
      <c r="M80" s="490"/>
    </row>
    <row r="81" spans="1:13" ht="15" hidden="1" x14ac:dyDescent="0.25">
      <c r="A81" s="487"/>
      <c r="B81" s="487"/>
      <c r="C81" s="487"/>
      <c r="D81" s="487"/>
      <c r="E81" s="487"/>
      <c r="F81" s="487"/>
      <c r="H81" s="487"/>
      <c r="I81" s="487"/>
      <c r="J81" s="487"/>
      <c r="K81" s="487"/>
      <c r="L81" s="490"/>
      <c r="M81" s="490"/>
    </row>
    <row r="82" spans="1:13" ht="15" hidden="1" x14ac:dyDescent="0.25">
      <c r="A82" s="487"/>
      <c r="B82" s="487"/>
      <c r="C82" s="487"/>
      <c r="D82" s="487"/>
      <c r="E82" s="487"/>
      <c r="F82" s="487"/>
      <c r="H82" s="487"/>
      <c r="I82" s="487"/>
      <c r="J82" s="487"/>
      <c r="K82" s="487"/>
      <c r="L82" s="490"/>
      <c r="M82" s="490"/>
    </row>
    <row r="83" spans="1:13" ht="15" hidden="1" x14ac:dyDescent="0.25">
      <c r="A83" s="487"/>
      <c r="B83" s="487"/>
      <c r="C83" s="487"/>
      <c r="D83" s="487"/>
      <c r="E83" s="487"/>
      <c r="F83" s="487"/>
      <c r="H83" s="487"/>
      <c r="I83" s="487"/>
      <c r="J83" s="487"/>
      <c r="K83" s="487"/>
      <c r="L83" s="490"/>
      <c r="M83" s="490"/>
    </row>
    <row r="84" spans="1:13" ht="15" hidden="1" x14ac:dyDescent="0.25">
      <c r="A84" s="487"/>
      <c r="B84" s="487"/>
      <c r="C84" s="487"/>
      <c r="D84" s="487"/>
      <c r="E84" s="487"/>
      <c r="F84" s="487"/>
      <c r="H84" s="487"/>
      <c r="I84" s="487"/>
      <c r="J84" s="487"/>
      <c r="K84" s="487"/>
      <c r="L84" s="490"/>
      <c r="M84" s="490"/>
    </row>
    <row r="85" spans="1:13" ht="15" hidden="1" x14ac:dyDescent="0.25">
      <c r="A85" s="487"/>
      <c r="B85" s="487"/>
      <c r="C85" s="487"/>
      <c r="D85" s="487"/>
      <c r="E85" s="487"/>
      <c r="F85" s="487"/>
      <c r="H85" s="487"/>
      <c r="I85" s="487"/>
      <c r="J85" s="487"/>
      <c r="K85" s="487"/>
      <c r="L85" s="490"/>
      <c r="M85" s="490"/>
    </row>
    <row r="86" spans="1:13" ht="15" hidden="1" x14ac:dyDescent="0.25">
      <c r="A86" s="487"/>
      <c r="B86" s="487"/>
      <c r="C86" s="535"/>
      <c r="D86" s="487"/>
      <c r="E86" s="487"/>
      <c r="F86" s="487"/>
      <c r="H86" s="487"/>
      <c r="I86" s="487"/>
      <c r="J86" s="487"/>
      <c r="K86" s="487"/>
      <c r="L86" s="490"/>
      <c r="M86" s="490"/>
    </row>
    <row r="87" spans="1:13" ht="15" hidden="1" x14ac:dyDescent="0.25">
      <c r="A87" s="487"/>
      <c r="B87" s="487"/>
      <c r="C87" s="487"/>
      <c r="D87" s="487"/>
      <c r="E87" s="487"/>
      <c r="F87" s="487"/>
      <c r="H87" s="487"/>
      <c r="I87" s="487"/>
      <c r="J87" s="487"/>
      <c r="K87" s="487"/>
      <c r="L87" s="490"/>
      <c r="M87" s="490"/>
    </row>
    <row r="88" spans="1:13" ht="15" hidden="1" x14ac:dyDescent="0.25">
      <c r="A88" s="487"/>
      <c r="B88" s="487"/>
      <c r="C88" s="487"/>
      <c r="D88" s="487"/>
      <c r="E88" s="487"/>
      <c r="F88" s="487"/>
      <c r="H88" s="487"/>
      <c r="I88" s="487"/>
      <c r="J88" s="487"/>
      <c r="K88" s="487"/>
      <c r="L88" s="490"/>
      <c r="M88" s="490"/>
    </row>
    <row r="89" spans="1:13" ht="15" hidden="1" x14ac:dyDescent="0.25">
      <c r="A89" s="487"/>
      <c r="B89" s="487"/>
      <c r="C89" s="487"/>
      <c r="D89" s="487"/>
      <c r="E89" s="487"/>
      <c r="F89" s="487"/>
      <c r="H89" s="487"/>
      <c r="I89" s="487"/>
      <c r="J89" s="487"/>
      <c r="K89" s="487"/>
      <c r="L89" s="490"/>
      <c r="M89" s="490"/>
    </row>
    <row r="90" spans="1:13" ht="15" hidden="1" x14ac:dyDescent="0.25">
      <c r="A90" s="487"/>
      <c r="B90" s="487"/>
      <c r="C90" s="487"/>
      <c r="D90" s="487"/>
      <c r="E90" s="487"/>
      <c r="F90" s="487"/>
      <c r="H90" s="487"/>
      <c r="I90" s="487"/>
      <c r="J90" s="487"/>
      <c r="K90" s="487"/>
      <c r="L90" s="490"/>
      <c r="M90" s="490"/>
    </row>
    <row r="91" spans="1:13" ht="15" hidden="1" x14ac:dyDescent="0.25">
      <c r="A91" s="487"/>
      <c r="B91" s="487"/>
      <c r="C91" s="487"/>
      <c r="D91" s="487"/>
      <c r="E91" s="487"/>
      <c r="F91" s="487"/>
      <c r="H91" s="487"/>
      <c r="I91" s="487"/>
      <c r="J91" s="487"/>
      <c r="K91" s="487"/>
      <c r="L91" s="490"/>
      <c r="M91" s="490"/>
    </row>
    <row r="92" spans="1:13" ht="15" hidden="1" x14ac:dyDescent="0.25">
      <c r="A92" s="487"/>
      <c r="B92" s="487"/>
      <c r="C92" s="487"/>
      <c r="D92" s="487"/>
      <c r="E92" s="487"/>
      <c r="F92" s="487"/>
      <c r="H92" s="487"/>
      <c r="I92" s="487"/>
      <c r="J92" s="487"/>
      <c r="K92" s="487"/>
      <c r="L92" s="490"/>
      <c r="M92" s="490"/>
    </row>
    <row r="93" spans="1:13" ht="15" hidden="1" x14ac:dyDescent="0.25">
      <c r="A93" s="487"/>
      <c r="B93" s="487"/>
      <c r="C93" s="535"/>
      <c r="D93" s="487"/>
      <c r="E93" s="487"/>
      <c r="F93" s="487"/>
      <c r="H93" s="487"/>
      <c r="I93" s="487"/>
      <c r="J93" s="487"/>
      <c r="K93" s="487"/>
      <c r="L93" s="490"/>
      <c r="M93" s="490"/>
    </row>
    <row r="94" spans="1:13" ht="15" hidden="1" x14ac:dyDescent="0.25">
      <c r="A94" s="487"/>
      <c r="B94" s="487"/>
      <c r="C94" s="535"/>
      <c r="D94" s="487"/>
      <c r="E94" s="487"/>
      <c r="F94" s="487"/>
      <c r="H94" s="487"/>
      <c r="I94" s="487"/>
      <c r="J94" s="487"/>
      <c r="K94" s="487"/>
      <c r="L94" s="490"/>
      <c r="M94" s="490"/>
    </row>
    <row r="95" spans="1:13" ht="15" hidden="1" x14ac:dyDescent="0.25">
      <c r="A95" s="487"/>
      <c r="B95" s="487"/>
      <c r="C95" s="487"/>
      <c r="D95" s="487"/>
      <c r="E95" s="487"/>
      <c r="F95" s="487"/>
      <c r="H95" s="487"/>
      <c r="I95" s="487"/>
      <c r="J95" s="487"/>
      <c r="K95" s="487"/>
      <c r="L95" s="490"/>
      <c r="M95" s="490"/>
    </row>
    <row r="96" spans="1:13" ht="15" hidden="1" x14ac:dyDescent="0.25">
      <c r="A96" s="487"/>
      <c r="B96" s="487"/>
      <c r="C96" s="487"/>
      <c r="D96" s="487"/>
      <c r="E96" s="487"/>
      <c r="F96" s="487"/>
      <c r="H96" s="487"/>
      <c r="I96" s="487"/>
      <c r="J96" s="487"/>
      <c r="K96" s="487"/>
      <c r="L96" s="490"/>
      <c r="M96" s="490"/>
    </row>
    <row r="97" spans="1:13" ht="15" hidden="1" x14ac:dyDescent="0.25">
      <c r="A97" s="487"/>
      <c r="B97" s="487"/>
      <c r="C97" s="487"/>
      <c r="D97" s="487"/>
      <c r="E97" s="487"/>
      <c r="F97" s="487"/>
      <c r="H97" s="487"/>
      <c r="I97" s="487"/>
      <c r="J97" s="487"/>
      <c r="K97" s="487"/>
      <c r="L97" s="490"/>
      <c r="M97" s="490"/>
    </row>
    <row r="98" spans="1:13" ht="15" hidden="1" x14ac:dyDescent="0.25">
      <c r="A98" s="487"/>
      <c r="B98" s="487"/>
      <c r="C98" s="487"/>
      <c r="D98" s="487"/>
      <c r="E98" s="487"/>
      <c r="F98" s="487"/>
      <c r="H98" s="487"/>
      <c r="I98" s="487"/>
      <c r="J98" s="487"/>
      <c r="K98" s="487"/>
      <c r="L98" s="490"/>
      <c r="M98" s="490"/>
    </row>
    <row r="99" spans="1:13" ht="15" hidden="1" x14ac:dyDescent="0.25">
      <c r="A99" s="487"/>
      <c r="B99" s="487"/>
      <c r="C99" s="487"/>
      <c r="D99" s="487"/>
      <c r="E99" s="487"/>
      <c r="F99" s="487"/>
      <c r="H99" s="487"/>
      <c r="I99" s="487"/>
      <c r="J99" s="487"/>
      <c r="K99" s="487"/>
      <c r="L99" s="490"/>
      <c r="M99" s="490"/>
    </row>
    <row r="100" spans="1:13" ht="15" hidden="1" x14ac:dyDescent="0.25">
      <c r="A100" s="487"/>
      <c r="B100" s="487"/>
      <c r="C100" s="487"/>
      <c r="D100" s="487"/>
      <c r="E100" s="487"/>
      <c r="F100" s="487"/>
      <c r="H100" s="487"/>
      <c r="I100" s="487"/>
      <c r="J100" s="487"/>
      <c r="K100" s="487"/>
      <c r="L100" s="490"/>
      <c r="M100" s="490"/>
    </row>
    <row r="101" spans="1:13" ht="15" hidden="1" x14ac:dyDescent="0.25">
      <c r="A101" s="487"/>
      <c r="B101" s="487"/>
      <c r="C101" s="487"/>
      <c r="D101" s="487"/>
      <c r="E101" s="487"/>
      <c r="F101" s="487"/>
      <c r="H101" s="487"/>
      <c r="I101" s="487"/>
      <c r="J101" s="487"/>
      <c r="K101" s="487"/>
      <c r="L101" s="490"/>
      <c r="M101" s="490"/>
    </row>
    <row r="102" spans="1:13" ht="15" hidden="1" x14ac:dyDescent="0.25">
      <c r="A102" s="487"/>
      <c r="B102" s="487"/>
      <c r="C102" s="487"/>
      <c r="D102" s="487"/>
      <c r="E102" s="487"/>
      <c r="F102" s="487"/>
      <c r="H102" s="487"/>
      <c r="I102" s="487"/>
      <c r="J102" s="487"/>
      <c r="K102" s="487"/>
      <c r="L102" s="490"/>
      <c r="M102" s="490"/>
    </row>
    <row r="103" spans="1:13" ht="15" hidden="1" x14ac:dyDescent="0.25">
      <c r="A103" s="487"/>
      <c r="B103" s="487"/>
      <c r="C103" s="535"/>
      <c r="D103" s="487"/>
      <c r="E103" s="487"/>
      <c r="F103" s="487"/>
      <c r="H103" s="487"/>
      <c r="I103" s="487"/>
      <c r="J103" s="487"/>
      <c r="K103" s="487"/>
      <c r="L103" s="490"/>
      <c r="M103" s="490"/>
    </row>
    <row r="104" spans="1:13" ht="15" hidden="1" x14ac:dyDescent="0.25">
      <c r="A104" s="487"/>
      <c r="B104" s="487"/>
      <c r="C104" s="535"/>
      <c r="D104" s="487"/>
      <c r="E104" s="487"/>
      <c r="F104" s="487"/>
      <c r="H104" s="487"/>
      <c r="I104" s="487"/>
      <c r="J104" s="487"/>
      <c r="K104" s="487"/>
      <c r="L104" s="490"/>
      <c r="M104" s="490"/>
    </row>
    <row r="105" spans="1:13" ht="15" hidden="1" x14ac:dyDescent="0.25">
      <c r="A105" s="487"/>
      <c r="B105" s="487"/>
      <c r="C105" s="487"/>
      <c r="D105" s="487"/>
      <c r="E105" s="487"/>
      <c r="F105" s="487"/>
      <c r="H105" s="487"/>
      <c r="I105" s="487"/>
      <c r="J105" s="487"/>
      <c r="K105" s="487"/>
      <c r="L105" s="490"/>
      <c r="M105" s="490"/>
    </row>
    <row r="106" spans="1:13" ht="15" hidden="1" x14ac:dyDescent="0.25">
      <c r="A106" s="487"/>
      <c r="B106" s="487"/>
      <c r="C106" s="487"/>
      <c r="D106" s="487"/>
      <c r="E106" s="487"/>
      <c r="F106" s="487"/>
      <c r="H106" s="487"/>
      <c r="I106" s="487"/>
      <c r="J106" s="487"/>
      <c r="K106" s="487"/>
      <c r="L106" s="490"/>
      <c r="M106" s="490"/>
    </row>
    <row r="107" spans="1:13" ht="15" hidden="1" x14ac:dyDescent="0.25">
      <c r="A107" s="487"/>
      <c r="B107" s="487"/>
      <c r="C107" s="487"/>
      <c r="D107" s="487"/>
      <c r="E107" s="487"/>
      <c r="F107" s="487"/>
      <c r="H107" s="487"/>
      <c r="I107" s="487"/>
      <c r="J107" s="487"/>
      <c r="K107" s="487"/>
      <c r="L107" s="490"/>
      <c r="M107" s="490"/>
    </row>
    <row r="108" spans="1:13" ht="15" hidden="1" x14ac:dyDescent="0.25">
      <c r="A108" s="487"/>
      <c r="B108" s="487"/>
      <c r="C108" s="487"/>
      <c r="D108" s="487"/>
      <c r="E108" s="487"/>
      <c r="F108" s="487"/>
      <c r="H108" s="487"/>
      <c r="I108" s="487"/>
      <c r="J108" s="487"/>
      <c r="K108" s="487"/>
      <c r="L108" s="490"/>
      <c r="M108" s="490"/>
    </row>
    <row r="109" spans="1:13" ht="15" hidden="1" x14ac:dyDescent="0.25">
      <c r="A109" s="487"/>
      <c r="B109" s="487"/>
      <c r="C109" s="487"/>
      <c r="D109" s="487"/>
      <c r="E109" s="487"/>
      <c r="F109" s="487"/>
      <c r="H109" s="487"/>
      <c r="I109" s="487"/>
      <c r="J109" s="487"/>
      <c r="K109" s="487"/>
      <c r="L109" s="490"/>
      <c r="M109" s="490"/>
    </row>
    <row r="110" spans="1:13" ht="15" hidden="1" x14ac:dyDescent="0.25">
      <c r="A110" s="487"/>
      <c r="B110" s="487"/>
      <c r="C110" s="535"/>
      <c r="D110" s="487"/>
      <c r="E110" s="487"/>
      <c r="F110" s="487"/>
      <c r="H110" s="487"/>
      <c r="I110" s="487"/>
      <c r="J110" s="487"/>
      <c r="K110" s="487"/>
      <c r="L110" s="490"/>
      <c r="M110" s="490"/>
    </row>
    <row r="111" spans="1:13" ht="15" hidden="1" x14ac:dyDescent="0.25">
      <c r="A111" s="487"/>
      <c r="B111" s="487"/>
      <c r="C111" s="487"/>
      <c r="D111" s="487"/>
      <c r="E111" s="487"/>
      <c r="F111" s="487"/>
      <c r="H111" s="487"/>
      <c r="I111" s="487"/>
      <c r="J111" s="487"/>
      <c r="K111" s="487"/>
      <c r="L111" s="490"/>
      <c r="M111" s="490"/>
    </row>
    <row r="112" spans="1:13" ht="15" hidden="1" x14ac:dyDescent="0.25">
      <c r="A112" s="487"/>
      <c r="B112" s="487"/>
      <c r="C112" s="487"/>
      <c r="D112" s="487"/>
      <c r="E112" s="487"/>
      <c r="F112" s="487"/>
      <c r="H112" s="487"/>
      <c r="I112" s="487"/>
      <c r="J112" s="487"/>
      <c r="K112" s="487"/>
      <c r="L112" s="490"/>
      <c r="M112" s="490"/>
    </row>
    <row r="113" spans="1:15" ht="15" hidden="1" x14ac:dyDescent="0.25">
      <c r="A113" s="487"/>
      <c r="B113" s="487"/>
      <c r="C113" s="487"/>
      <c r="D113" s="487"/>
      <c r="E113" s="487"/>
      <c r="F113" s="487"/>
      <c r="H113" s="487"/>
      <c r="I113" s="487"/>
      <c r="J113" s="487"/>
      <c r="K113" s="487"/>
      <c r="L113" s="490"/>
      <c r="M113" s="490"/>
    </row>
    <row r="114" spans="1:15" ht="15" hidden="1" x14ac:dyDescent="0.25">
      <c r="A114" s="487"/>
      <c r="B114" s="487"/>
      <c r="C114" s="535"/>
      <c r="D114" s="487"/>
      <c r="E114" s="487"/>
      <c r="F114" s="487"/>
      <c r="H114" s="487"/>
      <c r="I114" s="487"/>
      <c r="J114" s="487"/>
      <c r="K114" s="487"/>
      <c r="L114" s="490"/>
      <c r="M114" s="490"/>
    </row>
    <row r="115" spans="1:15" ht="15" hidden="1" x14ac:dyDescent="0.25">
      <c r="A115" s="487"/>
      <c r="B115" s="487"/>
      <c r="C115" s="487"/>
      <c r="D115" s="487"/>
      <c r="E115" s="487"/>
      <c r="F115" s="487"/>
      <c r="H115" s="487"/>
      <c r="I115" s="487"/>
      <c r="J115" s="487"/>
      <c r="K115" s="487"/>
      <c r="L115" s="490"/>
      <c r="M115" s="490"/>
    </row>
    <row r="116" spans="1:15" ht="15" hidden="1" x14ac:dyDescent="0.25">
      <c r="A116" s="487"/>
      <c r="B116" s="487"/>
      <c r="C116" s="487"/>
      <c r="D116" s="487"/>
      <c r="E116" s="487"/>
      <c r="F116" s="487"/>
      <c r="H116" s="487"/>
      <c r="I116" s="487"/>
      <c r="J116" s="487"/>
      <c r="K116" s="487"/>
      <c r="L116" s="490"/>
      <c r="M116" s="490"/>
    </row>
    <row r="117" spans="1:15" ht="15" hidden="1" x14ac:dyDescent="0.25">
      <c r="A117" s="487"/>
      <c r="B117" s="487"/>
      <c r="C117" s="487"/>
      <c r="D117" s="487"/>
      <c r="E117" s="487"/>
      <c r="F117" s="487"/>
      <c r="H117" s="487"/>
      <c r="I117" s="487"/>
      <c r="J117" s="487"/>
      <c r="K117" s="487"/>
      <c r="L117" s="490"/>
      <c r="M117" s="490"/>
    </row>
    <row r="118" spans="1:15" ht="16.5" hidden="1" x14ac:dyDescent="0.3">
      <c r="A118" s="487"/>
      <c r="B118" s="487"/>
      <c r="C118" s="536"/>
      <c r="D118" s="487"/>
      <c r="E118" s="487"/>
      <c r="F118" s="487"/>
      <c r="H118" s="487"/>
      <c r="I118" s="487"/>
      <c r="J118" s="487"/>
      <c r="K118" s="487"/>
      <c r="L118" s="490"/>
      <c r="M118" s="490"/>
      <c r="N118" s="550"/>
      <c r="O118" s="550"/>
    </row>
    <row r="119" spans="1:15" ht="16.5" hidden="1" x14ac:dyDescent="0.3">
      <c r="A119" s="487"/>
      <c r="B119" s="487"/>
      <c r="C119" s="487"/>
      <c r="D119" s="487"/>
      <c r="E119" s="487"/>
      <c r="F119" s="487"/>
      <c r="H119" s="487"/>
      <c r="I119" s="487"/>
      <c r="J119" s="487"/>
      <c r="K119" s="487"/>
      <c r="L119" s="490"/>
      <c r="M119" s="490"/>
      <c r="N119" s="550"/>
      <c r="O119" s="550"/>
    </row>
    <row r="120" spans="1:15" ht="16.5" hidden="1" x14ac:dyDescent="0.3">
      <c r="A120" s="487"/>
      <c r="B120" s="487"/>
      <c r="C120" s="535"/>
      <c r="D120" s="487"/>
      <c r="E120" s="487"/>
      <c r="F120" s="487"/>
      <c r="H120" s="487"/>
      <c r="I120" s="487"/>
      <c r="J120" s="487"/>
      <c r="K120" s="487"/>
      <c r="L120" s="490"/>
      <c r="M120" s="490"/>
      <c r="N120" s="550"/>
      <c r="O120" s="550"/>
    </row>
    <row r="121" spans="1:15" ht="16.5" hidden="1" x14ac:dyDescent="0.3">
      <c r="A121" s="487"/>
      <c r="B121" s="487"/>
      <c r="C121" s="487"/>
      <c r="D121" s="487"/>
      <c r="E121" s="487"/>
      <c r="F121" s="487"/>
      <c r="H121" s="487"/>
      <c r="I121" s="487"/>
      <c r="J121" s="487"/>
      <c r="K121" s="487"/>
      <c r="L121" s="490"/>
      <c r="M121" s="490"/>
      <c r="N121" s="550"/>
      <c r="O121" s="550"/>
    </row>
    <row r="122" spans="1:15" ht="15" hidden="1" x14ac:dyDescent="0.25">
      <c r="A122" s="487"/>
      <c r="B122" s="487"/>
      <c r="C122" s="487"/>
      <c r="D122" s="487"/>
      <c r="E122" s="487"/>
      <c r="F122" s="487"/>
      <c r="H122" s="487"/>
      <c r="I122" s="487"/>
      <c r="J122" s="487"/>
      <c r="K122" s="487"/>
      <c r="L122" s="490"/>
      <c r="M122" s="490"/>
    </row>
    <row r="123" spans="1:15" ht="15" hidden="1" x14ac:dyDescent="0.25">
      <c r="A123" s="487"/>
      <c r="B123" s="487"/>
      <c r="C123" s="487"/>
      <c r="D123" s="487"/>
      <c r="E123" s="487"/>
      <c r="F123" s="487"/>
      <c r="H123" s="487"/>
      <c r="I123" s="487"/>
      <c r="J123" s="487"/>
      <c r="K123" s="487"/>
      <c r="L123" s="490"/>
      <c r="M123" s="490"/>
    </row>
    <row r="124" spans="1:15" ht="16.5" hidden="1" x14ac:dyDescent="0.3">
      <c r="A124" s="487"/>
      <c r="B124" s="487"/>
      <c r="C124" s="535"/>
      <c r="D124" s="487"/>
      <c r="E124" s="487"/>
      <c r="F124" s="487"/>
      <c r="H124" s="487"/>
      <c r="I124" s="487"/>
      <c r="J124" s="487"/>
      <c r="K124" s="487"/>
      <c r="L124" s="490"/>
      <c r="M124" s="490"/>
      <c r="N124" s="550"/>
      <c r="O124" s="550"/>
    </row>
    <row r="125" spans="1:15" ht="16.5" hidden="1" x14ac:dyDescent="0.3">
      <c r="A125" s="487"/>
      <c r="B125" s="487"/>
      <c r="C125" s="487"/>
      <c r="D125" s="487"/>
      <c r="E125" s="487"/>
      <c r="F125" s="487"/>
      <c r="H125" s="487"/>
      <c r="I125" s="487"/>
      <c r="J125" s="487"/>
      <c r="K125" s="487"/>
      <c r="L125" s="490"/>
      <c r="M125" s="490"/>
      <c r="N125" s="550"/>
      <c r="O125" s="550"/>
    </row>
    <row r="126" spans="1:15" ht="16.5" hidden="1" x14ac:dyDescent="0.3">
      <c r="A126" s="487"/>
      <c r="B126" s="487"/>
      <c r="C126" s="487"/>
      <c r="D126" s="487"/>
      <c r="E126" s="487"/>
      <c r="F126" s="487"/>
      <c r="H126" s="487"/>
      <c r="I126" s="487"/>
      <c r="J126" s="487"/>
      <c r="K126" s="487"/>
      <c r="L126" s="490"/>
      <c r="M126" s="490"/>
      <c r="N126" s="550"/>
      <c r="O126" s="550"/>
    </row>
    <row r="127" spans="1:15" ht="15" hidden="1" x14ac:dyDescent="0.25">
      <c r="A127" s="487"/>
      <c r="B127" s="487"/>
      <c r="C127" s="487"/>
      <c r="D127" s="487"/>
      <c r="E127" s="487"/>
      <c r="F127" s="487"/>
      <c r="H127" s="487"/>
      <c r="I127" s="487"/>
      <c r="J127" s="487"/>
      <c r="K127" s="487"/>
      <c r="L127" s="490"/>
      <c r="M127" s="490"/>
    </row>
    <row r="128" spans="1:15" ht="16.5" hidden="1" x14ac:dyDescent="0.3">
      <c r="A128" s="487"/>
      <c r="B128" s="487"/>
      <c r="C128" s="536"/>
      <c r="D128" s="487"/>
      <c r="E128" s="487"/>
      <c r="F128" s="487"/>
      <c r="H128" s="487"/>
      <c r="I128" s="487"/>
      <c r="J128" s="487"/>
      <c r="K128" s="487"/>
      <c r="L128" s="490"/>
      <c r="M128" s="490"/>
      <c r="N128" s="550"/>
      <c r="O128" s="550"/>
    </row>
    <row r="129" spans="1:15" ht="16.5" hidden="1" x14ac:dyDescent="0.3">
      <c r="A129" s="487"/>
      <c r="B129" s="487"/>
      <c r="C129" s="535"/>
      <c r="D129" s="487"/>
      <c r="E129" s="487"/>
      <c r="F129" s="487"/>
      <c r="H129" s="487"/>
      <c r="I129" s="487"/>
      <c r="J129" s="487"/>
      <c r="K129" s="487"/>
      <c r="L129" s="490"/>
      <c r="M129" s="490"/>
      <c r="N129" s="550"/>
      <c r="O129" s="550"/>
    </row>
    <row r="130" spans="1:15" ht="16.5" hidden="1" x14ac:dyDescent="0.3">
      <c r="A130" s="487"/>
      <c r="B130" s="487"/>
      <c r="C130" s="487"/>
      <c r="D130" s="487"/>
      <c r="E130" s="487"/>
      <c r="F130" s="487"/>
      <c r="H130" s="487"/>
      <c r="I130" s="487"/>
      <c r="J130" s="487"/>
      <c r="K130" s="487"/>
      <c r="L130" s="490"/>
      <c r="M130" s="490"/>
      <c r="N130" s="550"/>
      <c r="O130" s="550"/>
    </row>
    <row r="131" spans="1:15" ht="16.5" hidden="1" x14ac:dyDescent="0.3">
      <c r="A131" s="487"/>
      <c r="B131" s="487"/>
      <c r="C131" s="487"/>
      <c r="D131" s="487"/>
      <c r="E131" s="487"/>
      <c r="F131" s="487"/>
      <c r="H131" s="487"/>
      <c r="I131" s="487"/>
      <c r="J131" s="487"/>
      <c r="K131" s="487"/>
      <c r="L131" s="490"/>
      <c r="M131" s="490"/>
      <c r="N131" s="550"/>
      <c r="O131" s="550"/>
    </row>
    <row r="132" spans="1:15" ht="15" hidden="1" x14ac:dyDescent="0.25">
      <c r="A132" s="487"/>
      <c r="B132" s="487"/>
      <c r="C132" s="487"/>
      <c r="D132" s="487"/>
      <c r="E132" s="487"/>
      <c r="F132" s="487"/>
      <c r="H132" s="487"/>
      <c r="I132" s="487"/>
      <c r="J132" s="487"/>
      <c r="K132" s="487"/>
      <c r="L132" s="490"/>
      <c r="M132" s="490"/>
    </row>
    <row r="133" spans="1:15" ht="15" hidden="1" x14ac:dyDescent="0.25">
      <c r="A133" s="487"/>
      <c r="B133" s="487"/>
      <c r="C133" s="487"/>
      <c r="D133" s="487"/>
      <c r="E133" s="487"/>
      <c r="F133" s="487"/>
      <c r="H133" s="487"/>
      <c r="I133" s="487"/>
      <c r="J133" s="487"/>
      <c r="K133" s="487"/>
      <c r="L133" s="490"/>
      <c r="M133" s="490"/>
    </row>
    <row r="134" spans="1:15" ht="15" hidden="1" x14ac:dyDescent="0.25">
      <c r="A134" s="487"/>
      <c r="B134" s="487"/>
      <c r="C134" s="487"/>
      <c r="D134" s="487"/>
      <c r="E134" s="487"/>
      <c r="F134" s="487"/>
      <c r="H134" s="487"/>
      <c r="I134" s="487"/>
      <c r="J134" s="487"/>
      <c r="K134" s="487"/>
      <c r="L134" s="490"/>
      <c r="M134" s="490"/>
    </row>
    <row r="135" spans="1:15" ht="15" hidden="1" x14ac:dyDescent="0.25">
      <c r="A135" s="487"/>
      <c r="B135" s="487"/>
      <c r="C135" s="487"/>
      <c r="D135" s="487"/>
      <c r="E135" s="487"/>
      <c r="F135" s="487"/>
      <c r="H135" s="487"/>
      <c r="I135" s="487"/>
      <c r="J135" s="487"/>
      <c r="K135" s="487"/>
      <c r="L135" s="490"/>
      <c r="M135" s="490"/>
    </row>
    <row r="136" spans="1:15" ht="15" hidden="1" x14ac:dyDescent="0.25">
      <c r="A136" s="487"/>
      <c r="B136" s="487"/>
      <c r="C136" s="487"/>
      <c r="D136" s="487"/>
      <c r="E136" s="487"/>
      <c r="F136" s="487"/>
      <c r="H136" s="487"/>
      <c r="I136" s="487"/>
      <c r="J136" s="487"/>
      <c r="K136" s="487"/>
      <c r="L136" s="490"/>
      <c r="M136" s="490"/>
    </row>
    <row r="137" spans="1:15" ht="15" hidden="1" x14ac:dyDescent="0.25">
      <c r="A137" s="487"/>
      <c r="B137" s="487"/>
      <c r="C137" s="535"/>
      <c r="D137" s="487"/>
      <c r="E137" s="487"/>
      <c r="F137" s="487"/>
      <c r="H137" s="487"/>
      <c r="I137" s="487"/>
      <c r="J137" s="487"/>
      <c r="K137" s="487"/>
      <c r="L137" s="490"/>
      <c r="M137" s="490"/>
    </row>
    <row r="138" spans="1:15" ht="16.5" hidden="1" x14ac:dyDescent="0.3">
      <c r="A138" s="487"/>
      <c r="B138" s="487"/>
      <c r="C138" s="487"/>
      <c r="D138" s="487"/>
      <c r="E138" s="487"/>
      <c r="F138" s="487"/>
      <c r="H138" s="487"/>
      <c r="I138" s="487"/>
      <c r="J138" s="487"/>
      <c r="K138" s="487"/>
      <c r="L138" s="490"/>
      <c r="M138" s="490"/>
      <c r="N138" s="550"/>
      <c r="O138" s="550"/>
    </row>
    <row r="139" spans="1:15" ht="15" hidden="1" x14ac:dyDescent="0.25">
      <c r="A139" s="487"/>
      <c r="B139" s="487"/>
      <c r="C139" s="487"/>
      <c r="D139" s="487"/>
      <c r="E139" s="487"/>
      <c r="F139" s="487"/>
      <c r="G139" s="487"/>
      <c r="H139" s="487"/>
      <c r="I139" s="487"/>
      <c r="J139" s="487"/>
      <c r="K139" s="487"/>
      <c r="L139" s="490"/>
      <c r="M139" s="490"/>
    </row>
    <row r="140" spans="1:15" ht="16.5" hidden="1" x14ac:dyDescent="0.3">
      <c r="A140" s="487"/>
      <c r="B140" s="487"/>
      <c r="C140" s="487"/>
      <c r="D140" s="487"/>
      <c r="E140" s="487"/>
      <c r="F140" s="487"/>
      <c r="G140" s="487"/>
      <c r="H140" s="487"/>
      <c r="I140" s="487"/>
      <c r="J140" s="487"/>
      <c r="K140" s="487"/>
      <c r="L140" s="490"/>
      <c r="M140" s="490"/>
      <c r="N140" s="550"/>
      <c r="O140" s="550"/>
    </row>
    <row r="141" spans="1:15" ht="15" hidden="1" x14ac:dyDescent="0.25">
      <c r="A141" s="487"/>
      <c r="B141" s="487"/>
      <c r="C141" s="487"/>
      <c r="D141" s="487"/>
      <c r="E141" s="487"/>
      <c r="F141" s="487"/>
      <c r="G141" s="487"/>
      <c r="H141" s="487"/>
      <c r="I141" s="487"/>
      <c r="J141" s="487"/>
      <c r="K141" s="487"/>
      <c r="L141" s="490"/>
      <c r="M141" s="490"/>
    </row>
    <row r="142" spans="1:15" ht="15" hidden="1" x14ac:dyDescent="0.25">
      <c r="M142" s="490"/>
    </row>
    <row r="143" spans="1:15" ht="15" hidden="1" x14ac:dyDescent="0.25">
      <c r="M143" s="490"/>
    </row>
    <row r="144" spans="1:15" ht="15" hidden="1" x14ac:dyDescent="0.25">
      <c r="M144" s="490"/>
    </row>
    <row r="145" ht="15" hidden="1" customHeight="1" x14ac:dyDescent="0.25"/>
    <row r="146" ht="15" hidden="1" customHeight="1" x14ac:dyDescent="0.25"/>
  </sheetData>
  <sheetProtection algorithmName="SHA-512" hashValue="/Vx9joatQOghqHZtB0kDS/9kQSgywiQfpgbE8RVjgXeKS+7i4wInhObzGXKsSaXo4pEIbBQuULzmDneklbtZ6g==" saltValue="HFahuuJV4sj7Wrw4cm0dTQ==" spinCount="100000" sheet="1" insertRows="0" selectLockedCells="1"/>
  <mergeCells count="47">
    <mergeCell ref="B69:D69"/>
    <mergeCell ref="E69:K69"/>
    <mergeCell ref="B70:D70"/>
    <mergeCell ref="E70:K70"/>
    <mergeCell ref="B63:K63"/>
    <mergeCell ref="B64:D64"/>
    <mergeCell ref="E64:K64"/>
    <mergeCell ref="B67:D67"/>
    <mergeCell ref="E67:K67"/>
    <mergeCell ref="B68:D68"/>
    <mergeCell ref="E68:K68"/>
    <mergeCell ref="J37:J39"/>
    <mergeCell ref="K37:K39"/>
    <mergeCell ref="H38:H39"/>
    <mergeCell ref="I38:I39"/>
    <mergeCell ref="B61:C61"/>
    <mergeCell ref="E61:K61"/>
    <mergeCell ref="B37:B39"/>
    <mergeCell ref="C37:C39"/>
    <mergeCell ref="D37:D39"/>
    <mergeCell ref="E37:E39"/>
    <mergeCell ref="F37:G38"/>
    <mergeCell ref="H37:I37"/>
    <mergeCell ref="B36:K36"/>
    <mergeCell ref="B25:D25"/>
    <mergeCell ref="E25:K25"/>
    <mergeCell ref="E26:K26"/>
    <mergeCell ref="E27:K27"/>
    <mergeCell ref="E28:K28"/>
    <mergeCell ref="E29:K29"/>
    <mergeCell ref="E30:K30"/>
    <mergeCell ref="B31:D31"/>
    <mergeCell ref="E31:K31"/>
    <mergeCell ref="E32:K32"/>
    <mergeCell ref="B34:K34"/>
    <mergeCell ref="E24:K24"/>
    <mergeCell ref="J2:K2"/>
    <mergeCell ref="J3:K3"/>
    <mergeCell ref="B4:K4"/>
    <mergeCell ref="B6:K9"/>
    <mergeCell ref="E11:K11"/>
    <mergeCell ref="E12:K12"/>
    <mergeCell ref="E13:K13"/>
    <mergeCell ref="E16:K16"/>
    <mergeCell ref="B19:K19"/>
    <mergeCell ref="E22:K22"/>
    <mergeCell ref="E23:K23"/>
  </mergeCells>
  <dataValidations count="16">
    <dataValidation type="list" allowBlank="1" showInputMessage="1" showErrorMessage="1" prompt="Pasirinkite atsakymo variantą" sqref="E29:K29" xr:uid="{A5EEB64A-5A37-4FF4-9CE2-A839D1C03015}">
      <formula1>"Ne, Taip (prašome nurodyti pastabose)"</formula1>
    </dataValidation>
    <dataValidation type="list" allowBlank="1" showInputMessage="1" showErrorMessage="1" prompt="Pasirinkite atsakymo variantą" sqref="E30:K30" xr:uid="{BF324487-29EA-4298-BAB0-90BDF424E18D}">
      <formula1>"Taip, Ne"</formula1>
    </dataValidation>
    <dataValidation allowBlank="1" showInputMessage="1" showErrorMessage="1" prompt="Jeigu valdybos narys buvo valdyboje ne visus kalendorinius metus, nurodomas tik per nario buvimą valdyboje vykusių posėdžių skaičius." sqref="I40:I59" xr:uid="{F2C4F43B-E4F3-4085-99D6-5D68721BD09D}"/>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C845B3BA-F876-4E13-937F-19B9FBCCFFC5}"/>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B5E9767C-8C79-43F5-B90A-2805456EF2AE}"/>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7E300626-EDD6-4BC3-BCAF-91C340547DC8}"/>
    <dataValidation allowBlank="1" showInputMessage="1" showErrorMessage="1" prompt="Nurodykite posėdžių skaičių, kuriuose valdybos narys dalyvavo 2025 metais. " sqref="H40:H59" xr:uid="{8428D7F8-D30B-481C-82EA-E0384DA8B714}"/>
    <dataValidation type="list" allowBlank="1" showInputMessage="1" showErrorMessage="1" prompt="Pasirinkite atsakymo variantą" sqref="E28:K28" xr:uid="{616A654F-C737-4FD7-8209-D6E6CCAC6ED5}">
      <formula1>$O$31:$O$33</formula1>
    </dataValidation>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F89EC9F2-BDB9-45E9-8637-E023CD844533}">
      <formula1>$P$46:$P$51</formula1>
    </dataValidation>
    <dataValidation allowBlank="1" showInputMessage="1" showErrorMessage="1" prompt="Nurodykite dalis, kurias traukėte: PAD, KAD, premija ir pan." sqref="E25:K25" xr:uid="{DCECBBC9-082E-4E72-92A3-C756F180AB55}"/>
    <dataValidation allowBlank="1" showInputMessage="1" showErrorMessage="1" prompt="Įrašykite vadovo VDU sumą" sqref="E27:K27" xr:uid="{02CED89B-49AB-4B82-A8F9-F26324F42C6B}"/>
    <dataValidation type="list" allowBlank="1" showInputMessage="1" showErrorMessage="1" prompt="Pasirinkite atsakymo variantą" sqref="E31:K31" xr:uid="{DCCBF851-D16B-410F-843E-9969C9DF0465}">
      <formula1>"Taip (pastabose nurodykite kokios), Ne"</formula1>
    </dataValidation>
    <dataValidation type="list" allowBlank="1" showInputMessage="1" showErrorMessage="1" prompt="Pasrinkite atsakymo variantą" sqref="E16:K16" xr:uid="{A929605A-54E8-440E-AF41-1B51ADF66729}">
      <formula1>"Taip, Ne"</formula1>
    </dataValidation>
    <dataValidation type="list" allowBlank="1" showInputMessage="1" showErrorMessage="1" prompt="Pasirinkite atsakymo variantą" sqref="E22:K22" xr:uid="{0B3558B3-7B27-4C2B-9C3B-F8CE514738A0}">
      <formula1>$O$6:$O$9</formula1>
    </dataValidation>
    <dataValidation type="list" allowBlank="1" showInputMessage="1" showErrorMessage="1" prompt="Pasirinkite atsakymo variantą" sqref="E23:K23" xr:uid="{36C5DE66-506C-4821-9391-84F154433E9C}">
      <formula1>$O$10:$O$12</formula1>
    </dataValidation>
    <dataValidation type="list" allowBlank="1" showInputMessage="1" showErrorMessage="1" prompt="Pasirinkite atsakymo variantą" sqref="E24:K24" xr:uid="{8EF657D8-47D9-4470-A38A-B5A438A79BC7}">
      <formula1>$O$21:$O$24</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zoomScale="70" zoomScaleNormal="70" workbookViewId="0">
      <selection activeCell="D14" sqref="D14"/>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17" t="s">
        <v>403</v>
      </c>
      <c r="C2" s="618"/>
      <c r="D2" s="618"/>
      <c r="E2" s="618"/>
      <c r="F2" s="618"/>
      <c r="G2" s="608" t="s">
        <v>348</v>
      </c>
      <c r="H2" s="608"/>
      <c r="I2" s="609"/>
    </row>
    <row r="3" spans="2:12" ht="70.5" customHeight="1" x14ac:dyDescent="0.25">
      <c r="B3" s="615" t="s">
        <v>579</v>
      </c>
      <c r="C3" s="616"/>
      <c r="D3" s="616"/>
      <c r="E3" s="616"/>
      <c r="F3" s="616"/>
      <c r="G3" s="368" t="s">
        <v>473</v>
      </c>
      <c r="H3" s="307"/>
      <c r="I3" s="299"/>
    </row>
    <row r="4" spans="2:12" s="12" customFormat="1" x14ac:dyDescent="0.25">
      <c r="B4" s="409" t="s">
        <v>7</v>
      </c>
      <c r="C4" s="612">
        <f>'Finansiniai duomenys'!C8</f>
        <v>0</v>
      </c>
      <c r="D4" s="612"/>
      <c r="E4" s="612"/>
      <c r="F4" s="612"/>
      <c r="G4" s="612"/>
      <c r="H4" s="612"/>
      <c r="I4" s="611"/>
      <c r="K4"/>
    </row>
    <row r="5" spans="2:12" s="12" customFormat="1" x14ac:dyDescent="0.25">
      <c r="B5" s="409" t="s">
        <v>546</v>
      </c>
      <c r="C5" s="610" t="str">
        <f>IFERROR(VLOOKUP(C4,'Finansiniai duomenys'!R2:T232,3,FALSE),"")</f>
        <v/>
      </c>
      <c r="D5" s="610"/>
      <c r="E5" s="610"/>
      <c r="F5" s="610"/>
      <c r="G5" s="610"/>
      <c r="H5" s="610"/>
      <c r="I5" s="611"/>
      <c r="K5"/>
    </row>
    <row r="6" spans="2:12" s="12" customFormat="1" x14ac:dyDescent="0.25">
      <c r="B6" s="409" t="s">
        <v>13</v>
      </c>
      <c r="C6" s="610" t="str">
        <f>IFERROR(VLOOKUP(C4,'Finansiniai duomenys'!R2:T232,2,FALSE),"")</f>
        <v/>
      </c>
      <c r="D6" s="610"/>
      <c r="E6" s="610"/>
      <c r="F6" s="610"/>
      <c r="G6" s="610"/>
      <c r="H6" s="610"/>
      <c r="I6" s="611"/>
      <c r="K6"/>
    </row>
    <row r="7" spans="2:12" x14ac:dyDescent="0.25">
      <c r="B7" s="409" t="s">
        <v>20</v>
      </c>
      <c r="C7" s="610" t="str">
        <f>IFERROR(VLOOKUP(C4,'Finansiniai duomenys'!R2:V232,5,FALSE),"")</f>
        <v/>
      </c>
      <c r="D7" s="610"/>
      <c r="E7" s="610"/>
      <c r="F7" s="610"/>
      <c r="G7" s="610"/>
      <c r="H7" s="610"/>
      <c r="I7" s="611"/>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4"/>
    </row>
    <row r="11" spans="2:12" ht="26.25" customHeight="1" x14ac:dyDescent="0.25">
      <c r="B11" s="482"/>
      <c r="C11" s="473" t="s">
        <v>532</v>
      </c>
      <c r="D11" s="470"/>
      <c r="E11" s="471"/>
      <c r="F11" s="476" t="s">
        <v>565</v>
      </c>
      <c r="G11" s="471"/>
      <c r="H11" s="477" t="s">
        <v>566</v>
      </c>
      <c r="I11" s="472"/>
    </row>
    <row r="12" spans="2:12" ht="18" customHeight="1" x14ac:dyDescent="0.25">
      <c r="B12" s="482"/>
      <c r="C12" s="478" t="s">
        <v>544</v>
      </c>
      <c r="D12" s="385"/>
      <c r="E12" s="82"/>
      <c r="F12" s="82"/>
      <c r="G12" s="82"/>
      <c r="H12" s="82"/>
      <c r="I12" s="299"/>
    </row>
    <row r="13" spans="2:12" x14ac:dyDescent="0.25">
      <c r="B13" s="482"/>
      <c r="C13" s="478" t="s">
        <v>531</v>
      </c>
      <c r="D13" s="385"/>
      <c r="E13" s="82"/>
      <c r="F13" s="590">
        <f>'Finansiniai duomenys'!C34</f>
        <v>0</v>
      </c>
      <c r="G13" s="82"/>
      <c r="H13" s="590">
        <f>'Finansiniai duomenys'!E34</f>
        <v>0</v>
      </c>
      <c r="I13" s="299"/>
    </row>
    <row r="14" spans="2:12" x14ac:dyDescent="0.25">
      <c r="B14" s="482"/>
      <c r="C14" s="480" t="s">
        <v>533</v>
      </c>
      <c r="D14" s="592"/>
      <c r="E14" s="82"/>
      <c r="F14" s="591"/>
      <c r="G14" s="82"/>
      <c r="H14" s="591"/>
      <c r="I14" s="299"/>
    </row>
    <row r="15" spans="2:12" x14ac:dyDescent="0.25">
      <c r="B15" s="482"/>
      <c r="C15" s="480" t="s">
        <v>534</v>
      </c>
      <c r="D15" s="592"/>
      <c r="E15" s="82"/>
      <c r="F15" s="591"/>
      <c r="G15" s="82"/>
      <c r="H15" s="591"/>
      <c r="I15" s="299"/>
    </row>
    <row r="16" spans="2:12" x14ac:dyDescent="0.25">
      <c r="B16" s="482"/>
      <c r="C16" s="480" t="s">
        <v>535</v>
      </c>
      <c r="D16" s="592"/>
      <c r="E16" s="82"/>
      <c r="F16" s="591"/>
      <c r="G16" s="82"/>
      <c r="H16" s="591"/>
      <c r="I16" s="299"/>
    </row>
    <row r="17" spans="2:15" x14ac:dyDescent="0.25">
      <c r="B17" s="482"/>
      <c r="C17" s="480" t="s">
        <v>536</v>
      </c>
      <c r="D17" s="592"/>
      <c r="E17" s="82"/>
      <c r="F17" s="591"/>
      <c r="G17" s="82"/>
      <c r="H17" s="591"/>
      <c r="I17" s="299"/>
    </row>
    <row r="18" spans="2:15" x14ac:dyDescent="0.25">
      <c r="B18" s="482"/>
      <c r="C18" s="480" t="s">
        <v>537</v>
      </c>
      <c r="D18" s="592"/>
      <c r="E18" s="82"/>
      <c r="F18" s="591"/>
      <c r="G18" s="82"/>
      <c r="H18" s="591"/>
      <c r="I18" s="299"/>
    </row>
    <row r="19" spans="2:15" x14ac:dyDescent="0.25">
      <c r="B19" s="482"/>
      <c r="C19" s="480" t="s">
        <v>538</v>
      </c>
      <c r="D19" s="592"/>
      <c r="E19" s="82"/>
      <c r="F19" s="591"/>
      <c r="G19" s="82"/>
      <c r="H19" s="591"/>
      <c r="I19" s="299"/>
    </row>
    <row r="20" spans="2:15" x14ac:dyDescent="0.25">
      <c r="B20" s="482"/>
      <c r="C20" s="480" t="s">
        <v>539</v>
      </c>
      <c r="D20" s="592"/>
      <c r="E20" s="82"/>
      <c r="F20" s="591"/>
      <c r="G20" s="82"/>
      <c r="H20" s="591"/>
      <c r="I20" s="299"/>
    </row>
    <row r="21" spans="2:15" x14ac:dyDescent="0.25">
      <c r="B21" s="482"/>
      <c r="C21" s="480" t="s">
        <v>540</v>
      </c>
      <c r="D21" s="592"/>
      <c r="E21" s="82"/>
      <c r="F21" s="591"/>
      <c r="G21" s="82"/>
      <c r="H21" s="591"/>
      <c r="I21" s="299"/>
    </row>
    <row r="22" spans="2:15" x14ac:dyDescent="0.25">
      <c r="B22" s="482"/>
      <c r="C22" s="480" t="s">
        <v>542</v>
      </c>
      <c r="D22" s="592"/>
      <c r="E22" s="82"/>
      <c r="F22" s="591"/>
      <c r="G22" s="82"/>
      <c r="H22" s="591"/>
      <c r="I22" s="299"/>
    </row>
    <row r="23" spans="2:15" x14ac:dyDescent="0.25">
      <c r="B23" s="482"/>
      <c r="C23" s="480" t="s">
        <v>543</v>
      </c>
      <c r="D23" s="592"/>
      <c r="E23" s="82"/>
      <c r="F23" s="591"/>
      <c r="G23" s="82"/>
      <c r="H23" s="591"/>
      <c r="I23" s="299"/>
    </row>
    <row r="24" spans="2:15" x14ac:dyDescent="0.25">
      <c r="B24" s="482"/>
      <c r="C24" s="479" t="s">
        <v>541</v>
      </c>
      <c r="D24" s="385"/>
      <c r="E24" s="82"/>
      <c r="F24" s="590">
        <f>F13-F14-F15-F16-F17-F18-F19-F20-F21-F22-F23</f>
        <v>0</v>
      </c>
      <c r="G24" s="82"/>
      <c r="H24" s="590">
        <f>H13-H14-H15-H16-H17-H18-H19-H20-H21-H22-H23</f>
        <v>0</v>
      </c>
      <c r="I24" s="299"/>
    </row>
    <row r="25" spans="2:15" ht="15.75" thickBot="1" x14ac:dyDescent="0.3">
      <c r="B25" s="367"/>
      <c r="C25" s="474"/>
      <c r="D25" s="475"/>
      <c r="E25" s="383"/>
      <c r="F25" s="383"/>
      <c r="G25" s="383"/>
      <c r="H25" s="383"/>
      <c r="I25" s="384"/>
    </row>
    <row r="26" spans="2:15" ht="16.5" thickTop="1" thickBot="1" x14ac:dyDescent="0.3">
      <c r="B26" s="367"/>
      <c r="C26" s="385"/>
      <c r="D26" s="385"/>
      <c r="E26" s="82"/>
      <c r="F26" s="82"/>
      <c r="G26" s="82"/>
      <c r="H26" s="82"/>
      <c r="I26" s="299"/>
    </row>
    <row r="27" spans="2:15" ht="37.5" customHeight="1" thickTop="1" thickBot="1" x14ac:dyDescent="0.3">
      <c r="B27" s="367"/>
      <c r="C27" s="619" t="s">
        <v>738</v>
      </c>
      <c r="D27" s="620"/>
      <c r="E27" s="620"/>
      <c r="F27" s="620"/>
      <c r="G27" s="620"/>
      <c r="H27" s="620"/>
      <c r="I27" s="621"/>
      <c r="J27" s="569"/>
      <c r="O27" s="582" t="s">
        <v>718</v>
      </c>
    </row>
    <row r="28" spans="2:15" ht="27.75" customHeight="1" thickBot="1" x14ac:dyDescent="0.3">
      <c r="B28" s="367"/>
      <c r="C28" s="613" t="s">
        <v>699</v>
      </c>
      <c r="D28" s="614"/>
      <c r="E28" s="614"/>
      <c r="F28" s="852"/>
      <c r="G28" s="852"/>
      <c r="H28" s="852"/>
      <c r="I28" s="583"/>
      <c r="O28" s="570" t="s">
        <v>700</v>
      </c>
    </row>
    <row r="29" spans="2:15" ht="27.75" customHeight="1" thickBot="1" x14ac:dyDescent="0.3">
      <c r="B29" s="367"/>
      <c r="C29" s="602" t="s">
        <v>711</v>
      </c>
      <c r="D29" s="603"/>
      <c r="E29" s="603"/>
      <c r="F29" s="852"/>
      <c r="G29" s="852"/>
      <c r="H29" s="852"/>
      <c r="I29" s="583"/>
      <c r="O29" s="589" t="s">
        <v>701</v>
      </c>
    </row>
    <row r="30" spans="2:15" ht="27.75" customHeight="1" thickBot="1" x14ac:dyDescent="0.3">
      <c r="B30" s="367"/>
      <c r="C30" s="602" t="s">
        <v>712</v>
      </c>
      <c r="D30" s="603"/>
      <c r="E30" s="603"/>
      <c r="F30" s="852"/>
      <c r="G30" s="852"/>
      <c r="H30" s="852"/>
      <c r="I30" s="583"/>
      <c r="O30" s="571" t="s">
        <v>702</v>
      </c>
    </row>
    <row r="31" spans="2:15" ht="15.75" customHeight="1" thickBot="1" x14ac:dyDescent="0.3">
      <c r="B31" s="367"/>
      <c r="C31" s="602" t="s">
        <v>719</v>
      </c>
      <c r="D31" s="603"/>
      <c r="E31" s="603"/>
      <c r="F31" s="603"/>
      <c r="G31" s="584"/>
      <c r="H31" s="584"/>
      <c r="I31" s="583"/>
    </row>
    <row r="32" spans="2:15" ht="15.75" thickBot="1" x14ac:dyDescent="0.3">
      <c r="B32" s="367"/>
      <c r="C32" s="604" t="s">
        <v>713</v>
      </c>
      <c r="D32" s="605"/>
      <c r="E32" s="605"/>
      <c r="F32" s="82"/>
      <c r="G32" s="591"/>
      <c r="H32" s="82"/>
      <c r="I32" s="299"/>
    </row>
    <row r="33" spans="2:15" ht="15.75" thickBot="1" x14ac:dyDescent="0.3">
      <c r="B33" s="367"/>
      <c r="C33" s="604" t="s">
        <v>714</v>
      </c>
      <c r="D33" s="605"/>
      <c r="E33" s="605"/>
      <c r="F33" s="82"/>
      <c r="G33" s="591"/>
      <c r="H33" s="82"/>
      <c r="I33" s="299"/>
      <c r="O33" s="572" t="s">
        <v>703</v>
      </c>
    </row>
    <row r="34" spans="2:15" ht="15.75" thickBot="1" x14ac:dyDescent="0.3">
      <c r="B34" s="367"/>
      <c r="C34" s="604" t="s">
        <v>715</v>
      </c>
      <c r="D34" s="605"/>
      <c r="E34" s="605"/>
      <c r="F34" s="82"/>
      <c r="G34" s="591"/>
      <c r="H34" s="82"/>
      <c r="I34" s="299"/>
      <c r="O34" s="573" t="s">
        <v>704</v>
      </c>
    </row>
    <row r="35" spans="2:15" ht="15.75" thickBot="1" x14ac:dyDescent="0.3">
      <c r="B35" s="367"/>
      <c r="C35" s="604" t="s">
        <v>716</v>
      </c>
      <c r="D35" s="605"/>
      <c r="E35" s="605"/>
      <c r="F35" s="82"/>
      <c r="G35" s="591"/>
      <c r="H35" s="82"/>
      <c r="I35" s="299"/>
      <c r="O35" s="574" t="s">
        <v>705</v>
      </c>
    </row>
    <row r="36" spans="2:15" ht="15.75" thickBot="1" x14ac:dyDescent="0.3">
      <c r="B36" s="367"/>
      <c r="C36" s="606" t="s">
        <v>717</v>
      </c>
      <c r="D36" s="607"/>
      <c r="E36" s="607"/>
      <c r="F36" s="585"/>
      <c r="G36" s="591"/>
      <c r="H36" s="585"/>
      <c r="I36" s="586"/>
      <c r="O36" s="575" t="s">
        <v>706</v>
      </c>
    </row>
    <row r="37" spans="2:15" ht="63" customHeight="1" thickBot="1" x14ac:dyDescent="0.3">
      <c r="B37" s="587"/>
      <c r="C37" s="600" t="s">
        <v>720</v>
      </c>
      <c r="D37" s="601"/>
      <c r="E37" s="601"/>
      <c r="F37" s="853"/>
      <c r="G37" s="853"/>
      <c r="H37" s="853"/>
      <c r="I37" s="588"/>
      <c r="O37" s="576" t="s">
        <v>721</v>
      </c>
    </row>
    <row r="38" spans="2:15" ht="16.5" thickTop="1" thickBot="1" x14ac:dyDescent="0.3">
      <c r="B38" s="367"/>
      <c r="C38" s="385"/>
      <c r="D38" s="385"/>
      <c r="E38" s="82"/>
      <c r="F38" s="82"/>
      <c r="G38" s="82"/>
      <c r="H38" s="82"/>
      <c r="I38" s="299"/>
    </row>
    <row r="39" spans="2:15" ht="25.5" thickTop="1" thickBot="1" x14ac:dyDescent="0.3">
      <c r="B39" s="367"/>
      <c r="C39" s="558" t="s">
        <v>387</v>
      </c>
      <c r="D39" s="559"/>
      <c r="E39" s="560"/>
      <c r="F39" s="410" t="s">
        <v>565</v>
      </c>
      <c r="G39" s="556"/>
      <c r="H39" s="555" t="s">
        <v>566</v>
      </c>
      <c r="I39" s="561"/>
      <c r="O39" s="578" t="s">
        <v>707</v>
      </c>
    </row>
    <row r="40" spans="2:15" ht="15.75" thickBot="1" x14ac:dyDescent="0.3">
      <c r="B40" s="367"/>
      <c r="C40" s="557" t="s">
        <v>523</v>
      </c>
      <c r="D40" s="416"/>
      <c r="E40" s="417"/>
      <c r="F40" s="854"/>
      <c r="G40" s="554"/>
      <c r="H40" s="857"/>
      <c r="I40" s="552"/>
      <c r="O40" s="579" t="s">
        <v>708</v>
      </c>
    </row>
    <row r="41" spans="2:15" ht="15.75" thickBot="1" x14ac:dyDescent="0.3">
      <c r="B41" s="367"/>
      <c r="C41" s="444" t="s">
        <v>526</v>
      </c>
      <c r="D41" s="445"/>
      <c r="E41" s="446"/>
      <c r="F41" s="553"/>
      <c r="G41" s="448"/>
      <c r="H41" s="447"/>
      <c r="I41" s="449"/>
      <c r="O41" s="580" t="s">
        <v>709</v>
      </c>
    </row>
    <row r="42" spans="2:15" ht="15.75" thickBot="1" x14ac:dyDescent="0.3">
      <c r="B42" s="367"/>
      <c r="C42" s="367" t="s">
        <v>515</v>
      </c>
      <c r="D42" s="82"/>
      <c r="E42" s="82"/>
      <c r="F42" s="591"/>
      <c r="G42" s="82"/>
      <c r="H42" s="591"/>
      <c r="I42" s="299"/>
      <c r="O42" s="581" t="s">
        <v>710</v>
      </c>
    </row>
    <row r="43" spans="2:15" ht="15.75" thickBot="1" x14ac:dyDescent="0.3">
      <c r="B43" s="367"/>
      <c r="C43" s="367" t="s">
        <v>518</v>
      </c>
      <c r="D43" s="82"/>
      <c r="E43" s="82"/>
      <c r="F43" s="591"/>
      <c r="G43" s="82"/>
      <c r="H43" s="591"/>
      <c r="I43" s="299"/>
      <c r="O43" s="577" t="s">
        <v>721</v>
      </c>
    </row>
    <row r="44" spans="2:15" x14ac:dyDescent="0.25">
      <c r="B44" s="367"/>
      <c r="C44" s="367" t="s">
        <v>516</v>
      </c>
      <c r="D44" s="82"/>
      <c r="E44" s="82"/>
      <c r="F44" s="591"/>
      <c r="G44" s="82"/>
      <c r="H44" s="591"/>
      <c r="I44" s="299"/>
    </row>
    <row r="45" spans="2:15" x14ac:dyDescent="0.25">
      <c r="B45" s="367"/>
      <c r="C45" s="367" t="s">
        <v>520</v>
      </c>
      <c r="D45" s="82"/>
      <c r="E45" s="82"/>
      <c r="F45" s="591"/>
      <c r="G45" s="82"/>
      <c r="H45" s="591"/>
      <c r="I45" s="299"/>
    </row>
    <row r="46" spans="2:15" ht="15.75" thickBot="1" x14ac:dyDescent="0.3">
      <c r="B46" s="367"/>
      <c r="C46" s="377" t="s">
        <v>517</v>
      </c>
      <c r="D46" s="378"/>
      <c r="E46" s="378"/>
      <c r="F46" s="855"/>
      <c r="G46" s="378"/>
      <c r="H46" s="855"/>
      <c r="I46" s="379"/>
    </row>
    <row r="47" spans="2:15" ht="15.75" thickBot="1" x14ac:dyDescent="0.3">
      <c r="B47" s="367"/>
      <c r="C47" s="425" t="s">
        <v>519</v>
      </c>
      <c r="D47" s="419"/>
      <c r="E47" s="419"/>
      <c r="F47" s="856"/>
      <c r="G47" s="419"/>
      <c r="H47" s="854"/>
      <c r="I47" s="430"/>
    </row>
    <row r="48" spans="2:15" ht="15.75" thickBot="1" x14ac:dyDescent="0.3">
      <c r="B48" s="367"/>
      <c r="C48" s="442" t="s">
        <v>521</v>
      </c>
      <c r="D48" s="419"/>
      <c r="E48" s="419"/>
      <c r="F48" s="854"/>
      <c r="G48" s="419"/>
      <c r="H48" s="854"/>
      <c r="I48" s="443"/>
    </row>
    <row r="49" spans="2:10" ht="15.75" thickBot="1" x14ac:dyDescent="0.3">
      <c r="B49" s="367"/>
      <c r="C49" s="382" t="s">
        <v>522</v>
      </c>
      <c r="D49" s="383"/>
      <c r="E49" s="383"/>
      <c r="F49" s="856"/>
      <c r="G49" s="383"/>
      <c r="H49" s="856"/>
      <c r="I49" s="384"/>
    </row>
    <row r="50" spans="2:10" ht="16.5" thickTop="1" thickBot="1" x14ac:dyDescent="0.3">
      <c r="B50" s="367"/>
      <c r="C50" s="450"/>
      <c r="D50" s="82"/>
      <c r="E50" s="82"/>
      <c r="F50" s="562"/>
      <c r="G50" s="82"/>
      <c r="H50" s="562"/>
      <c r="I50" s="299"/>
    </row>
    <row r="51" spans="2:10" ht="25.5" thickTop="1" thickBot="1" x14ac:dyDescent="0.3">
      <c r="B51" s="483"/>
      <c r="C51" s="433" t="s">
        <v>386</v>
      </c>
      <c r="D51" s="387"/>
      <c r="E51" s="388"/>
      <c r="F51" s="410" t="s">
        <v>565</v>
      </c>
      <c r="G51" s="390"/>
      <c r="H51" s="555" t="s">
        <v>566</v>
      </c>
      <c r="I51" s="391"/>
    </row>
    <row r="52" spans="2:10" ht="15.75" thickTop="1" x14ac:dyDescent="0.25">
      <c r="B52" s="482"/>
      <c r="C52" s="380" t="s">
        <v>508</v>
      </c>
      <c r="D52" s="381"/>
      <c r="E52" s="65"/>
      <c r="F52" s="858"/>
      <c r="G52" s="413"/>
      <c r="H52" s="861"/>
      <c r="I52" s="551"/>
    </row>
    <row r="53" spans="2:10" ht="15.75" thickBot="1" x14ac:dyDescent="0.3">
      <c r="B53" s="482"/>
      <c r="C53" s="378" t="s">
        <v>509</v>
      </c>
      <c r="D53" s="416"/>
      <c r="E53" s="417"/>
      <c r="F53" s="859"/>
      <c r="G53" s="418"/>
      <c r="H53" s="859"/>
      <c r="I53" s="552"/>
    </row>
    <row r="54" spans="2:10" ht="15.75" thickBot="1" x14ac:dyDescent="0.3">
      <c r="B54" s="482"/>
      <c r="C54" s="419" t="s">
        <v>510</v>
      </c>
      <c r="D54" s="419"/>
      <c r="E54" s="419"/>
      <c r="F54" s="860"/>
      <c r="G54" s="419"/>
      <c r="H54" s="860"/>
      <c r="I54" s="430"/>
    </row>
    <row r="55" spans="2:10" x14ac:dyDescent="0.25">
      <c r="B55" s="482"/>
      <c r="C55" s="82" t="s">
        <v>514</v>
      </c>
      <c r="D55" s="82"/>
      <c r="E55" s="82"/>
      <c r="F55" s="861"/>
      <c r="G55" s="82"/>
      <c r="H55" s="861"/>
      <c r="I55" s="299"/>
    </row>
    <row r="56" spans="2:10" x14ac:dyDescent="0.25">
      <c r="B56" s="482"/>
      <c r="C56" s="82" t="s">
        <v>511</v>
      </c>
      <c r="D56" s="82"/>
      <c r="E56" s="82"/>
      <c r="F56" s="862"/>
      <c r="G56" s="82"/>
      <c r="H56" s="862"/>
      <c r="I56" s="299"/>
    </row>
    <row r="57" spans="2:10" x14ac:dyDescent="0.25">
      <c r="B57" s="482"/>
      <c r="C57" s="82" t="s">
        <v>581</v>
      </c>
      <c r="D57" s="82"/>
      <c r="E57" s="82"/>
      <c r="F57" s="862"/>
      <c r="G57" s="82"/>
      <c r="H57" s="862"/>
      <c r="I57" s="299"/>
    </row>
    <row r="58" spans="2:10" x14ac:dyDescent="0.25">
      <c r="B58" s="482"/>
      <c r="C58" s="82" t="s">
        <v>586</v>
      </c>
      <c r="D58" s="82"/>
      <c r="E58" s="82"/>
      <c r="F58" s="862"/>
      <c r="G58" s="82"/>
      <c r="H58" s="862"/>
      <c r="I58" s="299"/>
    </row>
    <row r="59" spans="2:10" ht="15.75" thickBot="1" x14ac:dyDescent="0.3">
      <c r="B59" s="482"/>
      <c r="C59" s="481" t="s">
        <v>580</v>
      </c>
      <c r="D59" s="378"/>
      <c r="E59" s="378"/>
      <c r="F59" s="863"/>
      <c r="G59" s="378"/>
      <c r="H59" s="859"/>
      <c r="I59" s="379"/>
    </row>
    <row r="60" spans="2:10" x14ac:dyDescent="0.25">
      <c r="B60" s="482"/>
      <c r="C60" s="82" t="s">
        <v>512</v>
      </c>
      <c r="D60" s="82"/>
      <c r="E60" s="82"/>
      <c r="F60" s="861"/>
      <c r="G60" s="82"/>
      <c r="H60" s="858"/>
      <c r="I60" s="299"/>
    </row>
    <row r="61" spans="2:10" ht="15.75" thickBot="1" x14ac:dyDescent="0.3">
      <c r="B61" s="482"/>
      <c r="C61" s="378" t="s">
        <v>513</v>
      </c>
      <c r="D61" s="378"/>
      <c r="E61" s="378"/>
      <c r="F61" s="859"/>
      <c r="G61" s="378"/>
      <c r="H61" s="863"/>
      <c r="I61" s="379"/>
    </row>
    <row r="62" spans="2:10" ht="15.75" thickBot="1" x14ac:dyDescent="0.3">
      <c r="B62" s="482"/>
      <c r="C62" s="378" t="s">
        <v>550</v>
      </c>
      <c r="D62" s="378"/>
      <c r="E62" s="378"/>
      <c r="F62" s="860"/>
      <c r="G62" s="378"/>
      <c r="H62" s="864"/>
      <c r="I62" s="379"/>
    </row>
    <row r="63" spans="2:10" ht="15.75" thickBot="1" x14ac:dyDescent="0.3">
      <c r="B63" s="367"/>
      <c r="C63" s="82"/>
      <c r="D63" s="82"/>
      <c r="E63" s="82"/>
      <c r="F63" s="415"/>
      <c r="G63" s="82"/>
      <c r="H63" s="568"/>
      <c r="I63" s="384"/>
    </row>
    <row r="64" spans="2:10" ht="25.5" thickTop="1" thickBot="1" x14ac:dyDescent="0.3">
      <c r="B64" s="367"/>
      <c r="C64" s="372" t="s">
        <v>385</v>
      </c>
      <c r="D64" s="373"/>
      <c r="E64" s="374"/>
      <c r="F64" s="555" t="s">
        <v>565</v>
      </c>
      <c r="G64" s="411"/>
      <c r="H64" s="410" t="s">
        <v>566</v>
      </c>
      <c r="I64" s="412"/>
      <c r="J64" s="432"/>
    </row>
    <row r="65" spans="1:9" ht="15.75" thickBot="1" x14ac:dyDescent="0.3">
      <c r="B65" s="367"/>
      <c r="C65" s="377" t="s">
        <v>545</v>
      </c>
      <c r="D65" s="378"/>
      <c r="E65" s="378"/>
      <c r="F65" s="854"/>
      <c r="G65" s="378"/>
      <c r="H65" s="854"/>
      <c r="I65" s="379"/>
    </row>
    <row r="66" spans="1:9" x14ac:dyDescent="0.25">
      <c r="B66" s="367"/>
      <c r="C66" s="431" t="s">
        <v>524</v>
      </c>
      <c r="D66" s="300"/>
      <c r="E66" s="300"/>
      <c r="F66" s="865"/>
      <c r="G66" s="300"/>
      <c r="H66" s="865"/>
      <c r="I66" s="376"/>
    </row>
    <row r="67" spans="1:9" ht="15.75" thickBot="1" x14ac:dyDescent="0.3">
      <c r="B67" s="367"/>
      <c r="C67" s="434" t="s">
        <v>525</v>
      </c>
      <c r="D67" s="378"/>
      <c r="E67" s="378"/>
      <c r="F67" s="866"/>
      <c r="G67" s="378"/>
      <c r="H67" s="866"/>
      <c r="I67" s="435"/>
    </row>
    <row r="68" spans="1:9" x14ac:dyDescent="0.25">
      <c r="B68" s="367"/>
      <c r="C68" s="431" t="s">
        <v>527</v>
      </c>
      <c r="D68" s="300"/>
      <c r="E68" s="82"/>
      <c r="F68" s="865"/>
      <c r="G68" s="82"/>
      <c r="H68" s="865"/>
      <c r="I68" s="376"/>
    </row>
    <row r="69" spans="1:9" ht="15.75" thickBot="1" x14ac:dyDescent="0.3">
      <c r="B69" s="367"/>
      <c r="C69" s="434" t="s">
        <v>528</v>
      </c>
      <c r="D69" s="378"/>
      <c r="E69" s="378"/>
      <c r="F69" s="866"/>
      <c r="G69" s="378"/>
      <c r="H69" s="866"/>
      <c r="I69" s="435"/>
    </row>
    <row r="70" spans="1:9" x14ac:dyDescent="0.25">
      <c r="B70" s="367"/>
      <c r="C70" s="431" t="s">
        <v>529</v>
      </c>
      <c r="D70" s="300"/>
      <c r="E70" s="300"/>
      <c r="F70" s="865"/>
      <c r="G70" s="300"/>
      <c r="H70" s="865"/>
      <c r="I70" s="376"/>
    </row>
    <row r="71" spans="1:9" ht="15.75" thickBot="1" x14ac:dyDescent="0.3">
      <c r="B71" s="367"/>
      <c r="C71" s="434" t="s">
        <v>530</v>
      </c>
      <c r="D71" s="300"/>
      <c r="E71" s="300"/>
      <c r="F71" s="591"/>
      <c r="G71" s="300"/>
      <c r="H71" s="591"/>
      <c r="I71" s="376"/>
    </row>
    <row r="72" spans="1:9" ht="15.75" thickBot="1" x14ac:dyDescent="0.3">
      <c r="B72" s="367"/>
      <c r="C72" s="444" t="s">
        <v>526</v>
      </c>
      <c r="D72" s="445"/>
      <c r="E72" s="446"/>
      <c r="F72" s="447"/>
      <c r="G72" s="448"/>
      <c r="H72" s="447"/>
      <c r="I72" s="449"/>
    </row>
    <row r="73" spans="1:9" x14ac:dyDescent="0.25">
      <c r="B73" s="482"/>
      <c r="C73" s="82" t="s">
        <v>551</v>
      </c>
      <c r="D73" s="300"/>
      <c r="E73" s="300"/>
      <c r="F73" s="591"/>
      <c r="G73" s="300"/>
      <c r="H73" s="866"/>
      <c r="I73" s="376"/>
    </row>
    <row r="74" spans="1:9" x14ac:dyDescent="0.25">
      <c r="B74" s="482"/>
      <c r="C74" s="82" t="s">
        <v>552</v>
      </c>
      <c r="D74" s="300"/>
      <c r="E74" s="300"/>
      <c r="F74" s="591"/>
      <c r="G74" s="300"/>
      <c r="H74" s="591"/>
      <c r="I74" s="376"/>
    </row>
    <row r="75" spans="1:9" x14ac:dyDescent="0.25">
      <c r="B75" s="482"/>
      <c r="C75" s="82" t="s">
        <v>553</v>
      </c>
      <c r="D75" s="300"/>
      <c r="E75" s="300"/>
      <c r="F75" s="591"/>
      <c r="G75" s="300"/>
      <c r="H75" s="591"/>
      <c r="I75" s="376"/>
    </row>
    <row r="76" spans="1:9" ht="15.75" thickBot="1" x14ac:dyDescent="0.3">
      <c r="B76" s="482"/>
      <c r="C76" s="434" t="s">
        <v>554</v>
      </c>
      <c r="D76" s="378"/>
      <c r="E76" s="378"/>
      <c r="F76" s="855"/>
      <c r="G76" s="378"/>
      <c r="H76" s="855"/>
      <c r="I76" s="435"/>
    </row>
    <row r="77" spans="1:9" ht="15.75" thickBot="1" x14ac:dyDescent="0.3">
      <c r="B77" s="482"/>
      <c r="C77" s="481" t="s">
        <v>582</v>
      </c>
      <c r="D77" s="451"/>
      <c r="E77" s="451"/>
      <c r="F77" s="854"/>
      <c r="G77" s="451"/>
      <c r="H77" s="854"/>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565</v>
      </c>
      <c r="G79" s="390"/>
      <c r="H79" s="389" t="s">
        <v>566</v>
      </c>
      <c r="I79" s="391"/>
    </row>
    <row r="80" spans="1:9" ht="27" customHeight="1" thickBot="1" x14ac:dyDescent="0.3">
      <c r="A80" s="401"/>
      <c r="B80" s="367"/>
      <c r="C80" s="420" t="s">
        <v>493</v>
      </c>
      <c r="D80" s="421"/>
      <c r="E80" s="422"/>
      <c r="F80" s="866"/>
      <c r="G80" s="423"/>
      <c r="H80" s="866"/>
      <c r="I80" s="424"/>
    </row>
    <row r="81" spans="1:9" ht="15.75" thickBot="1" x14ac:dyDescent="0.3">
      <c r="A81" s="401"/>
      <c r="B81" s="367"/>
      <c r="C81" s="425" t="s">
        <v>492</v>
      </c>
      <c r="D81" s="426"/>
      <c r="E81" s="427"/>
      <c r="F81" s="854"/>
      <c r="G81" s="428"/>
      <c r="H81" s="868"/>
      <c r="I81" s="429"/>
    </row>
    <row r="82" spans="1:9" x14ac:dyDescent="0.25">
      <c r="A82" s="401"/>
      <c r="B82" s="367"/>
      <c r="C82" s="367" t="s">
        <v>559</v>
      </c>
      <c r="D82" s="82"/>
      <c r="E82" s="82"/>
      <c r="F82" s="857"/>
      <c r="G82" s="82"/>
      <c r="H82" s="865"/>
      <c r="I82" s="299"/>
    </row>
    <row r="83" spans="1:9" x14ac:dyDescent="0.25">
      <c r="A83" s="401"/>
      <c r="B83" s="367"/>
      <c r="C83" s="367" t="s">
        <v>384</v>
      </c>
      <c r="D83" s="82"/>
      <c r="E83" s="82"/>
      <c r="F83" s="591"/>
      <c r="G83" s="82"/>
      <c r="H83" s="591"/>
      <c r="I83" s="299"/>
    </row>
    <row r="84" spans="1:9" x14ac:dyDescent="0.25">
      <c r="A84" s="401"/>
      <c r="B84" s="367"/>
      <c r="C84" s="367" t="s">
        <v>396</v>
      </c>
      <c r="D84" s="82"/>
      <c r="E84" s="82"/>
      <c r="F84" s="591"/>
      <c r="G84" s="82"/>
      <c r="H84" s="591"/>
      <c r="I84" s="299"/>
    </row>
    <row r="85" spans="1:9" x14ac:dyDescent="0.25">
      <c r="A85" s="401"/>
      <c r="B85" s="367"/>
      <c r="C85" s="367" t="s">
        <v>397</v>
      </c>
      <c r="D85" s="82"/>
      <c r="E85" s="82"/>
      <c r="F85" s="591"/>
      <c r="G85" s="82"/>
      <c r="H85" s="591"/>
      <c r="I85" s="299"/>
    </row>
    <row r="86" spans="1:9" x14ac:dyDescent="0.25">
      <c r="A86" s="401"/>
      <c r="B86" s="367"/>
      <c r="C86" s="367" t="s">
        <v>398</v>
      </c>
      <c r="D86" s="82"/>
      <c r="E86" s="82"/>
      <c r="F86" s="591"/>
      <c r="G86" s="82"/>
      <c r="H86" s="591"/>
      <c r="I86" s="299"/>
    </row>
    <row r="87" spans="1:9" x14ac:dyDescent="0.25">
      <c r="A87" s="401"/>
      <c r="B87" s="367"/>
      <c r="C87" s="367" t="s">
        <v>399</v>
      </c>
      <c r="D87" s="82"/>
      <c r="E87" s="82"/>
      <c r="F87" s="591"/>
      <c r="G87" s="82"/>
      <c r="H87" s="591"/>
      <c r="I87" s="299"/>
    </row>
    <row r="88" spans="1:9" ht="15.75" thickBot="1" x14ac:dyDescent="0.3">
      <c r="A88" s="401"/>
      <c r="B88" s="367"/>
      <c r="C88" s="367" t="s">
        <v>395</v>
      </c>
      <c r="D88" s="82"/>
      <c r="E88" s="82"/>
      <c r="F88" s="866"/>
      <c r="G88" s="82"/>
      <c r="H88" s="866"/>
      <c r="I88" s="299"/>
    </row>
    <row r="89" spans="1:9" ht="16.5" thickTop="1" thickBot="1" x14ac:dyDescent="0.3">
      <c r="A89" s="401"/>
      <c r="B89" s="367"/>
      <c r="C89" s="392" t="s">
        <v>478</v>
      </c>
      <c r="D89" s="393"/>
      <c r="E89" s="393"/>
      <c r="F89" s="867"/>
      <c r="G89" s="393"/>
      <c r="H89" s="867"/>
      <c r="I89" s="394"/>
    </row>
    <row r="90" spans="1:9" ht="16.5" thickTop="1" thickBot="1" x14ac:dyDescent="0.3">
      <c r="A90" s="401"/>
      <c r="B90" s="367"/>
      <c r="C90" s="392" t="s">
        <v>585</v>
      </c>
      <c r="D90" s="393"/>
      <c r="E90" s="393"/>
      <c r="F90" s="856"/>
      <c r="G90" s="393"/>
      <c r="H90" s="856"/>
      <c r="I90" s="394"/>
    </row>
    <row r="91" spans="1:9" ht="16.5" thickTop="1" thickBot="1" x14ac:dyDescent="0.3">
      <c r="A91" s="401"/>
      <c r="B91" s="367"/>
      <c r="C91" s="82"/>
      <c r="D91" s="415"/>
      <c r="E91" s="415"/>
      <c r="F91" s="562"/>
      <c r="G91" s="415"/>
      <c r="H91" s="562"/>
      <c r="I91" s="299"/>
    </row>
    <row r="92" spans="1:9" ht="25.5" thickTop="1" thickBot="1" x14ac:dyDescent="0.3">
      <c r="A92" s="401"/>
      <c r="B92" s="367"/>
      <c r="C92" s="558" t="s">
        <v>555</v>
      </c>
      <c r="D92" s="559"/>
      <c r="E92" s="560"/>
      <c r="F92" s="555" t="s">
        <v>565</v>
      </c>
      <c r="G92" s="556"/>
      <c r="H92" s="555" t="s">
        <v>566</v>
      </c>
      <c r="I92" s="561"/>
    </row>
    <row r="93" spans="1:9" ht="27" customHeight="1" thickBot="1" x14ac:dyDescent="0.3">
      <c r="A93" s="401"/>
      <c r="B93" s="367"/>
      <c r="C93" s="557" t="s">
        <v>584</v>
      </c>
      <c r="D93" s="416"/>
      <c r="E93" s="417"/>
      <c r="F93" s="856"/>
      <c r="G93" s="418"/>
      <c r="H93" s="856"/>
      <c r="I93" s="552"/>
    </row>
    <row r="94" spans="1:9" ht="15.75" thickBot="1" x14ac:dyDescent="0.3">
      <c r="A94" s="401"/>
      <c r="B94" s="367"/>
      <c r="C94" s="425" t="s">
        <v>556</v>
      </c>
      <c r="D94" s="426"/>
      <c r="E94" s="427"/>
      <c r="F94" s="868"/>
      <c r="G94" s="428"/>
      <c r="H94" s="854"/>
      <c r="I94" s="429"/>
    </row>
    <row r="95" spans="1:9" ht="15.75" thickBot="1" x14ac:dyDescent="0.3">
      <c r="A95" s="401"/>
      <c r="B95" s="367"/>
      <c r="C95" s="425" t="s">
        <v>557</v>
      </c>
      <c r="D95" s="426"/>
      <c r="E95" s="427"/>
      <c r="F95" s="868"/>
      <c r="G95" s="428"/>
      <c r="H95" s="854"/>
      <c r="I95" s="429"/>
    </row>
    <row r="96" spans="1:9" ht="15.75" thickBot="1" x14ac:dyDescent="0.3">
      <c r="A96" s="401"/>
      <c r="B96" s="367"/>
      <c r="C96" s="425" t="s">
        <v>583</v>
      </c>
      <c r="D96" s="426"/>
      <c r="E96" s="427"/>
      <c r="F96" s="854"/>
      <c r="G96" s="428"/>
      <c r="H96" s="854"/>
      <c r="I96" s="429"/>
    </row>
    <row r="97" spans="1:9" x14ac:dyDescent="0.25">
      <c r="A97" s="401"/>
      <c r="B97" s="367"/>
      <c r="C97" s="367" t="s">
        <v>558</v>
      </c>
      <c r="D97" s="82"/>
      <c r="E97" s="82"/>
      <c r="F97" s="857"/>
      <c r="G97" s="82"/>
      <c r="H97" s="857"/>
      <c r="I97" s="299"/>
    </row>
    <row r="98" spans="1:9" x14ac:dyDescent="0.25">
      <c r="A98" s="401"/>
      <c r="B98" s="367"/>
      <c r="C98" s="367" t="s">
        <v>562</v>
      </c>
      <c r="D98" s="82"/>
      <c r="E98" s="82"/>
      <c r="F98" s="591"/>
      <c r="G98" s="82"/>
      <c r="H98" s="591"/>
      <c r="I98" s="299"/>
    </row>
    <row r="99" spans="1:9" x14ac:dyDescent="0.25">
      <c r="A99" s="401"/>
      <c r="B99" s="367"/>
      <c r="C99" s="367" t="s">
        <v>560</v>
      </c>
      <c r="D99" s="82"/>
      <c r="E99" s="82"/>
      <c r="F99" s="591"/>
      <c r="G99" s="82"/>
      <c r="H99" s="591"/>
      <c r="I99" s="299"/>
    </row>
    <row r="100" spans="1:9" ht="15.75" thickBot="1" x14ac:dyDescent="0.3">
      <c r="A100" s="401"/>
      <c r="B100" s="367"/>
      <c r="C100" s="367" t="s">
        <v>561</v>
      </c>
      <c r="D100" s="82"/>
      <c r="E100" s="82"/>
      <c r="F100" s="866"/>
      <c r="G100" s="82"/>
      <c r="H100" s="855"/>
      <c r="I100" s="299"/>
    </row>
    <row r="101" spans="1:9" ht="15.75" thickBot="1" x14ac:dyDescent="0.3">
      <c r="A101" s="401"/>
      <c r="B101" s="367"/>
      <c r="C101" s="563" t="s">
        <v>563</v>
      </c>
      <c r="D101" s="564"/>
      <c r="E101" s="565"/>
      <c r="F101" s="854"/>
      <c r="G101" s="566"/>
      <c r="H101" s="870"/>
      <c r="I101" s="567"/>
    </row>
    <row r="102" spans="1:9" ht="15.75" thickBot="1" x14ac:dyDescent="0.3">
      <c r="A102" s="401"/>
      <c r="B102" s="367"/>
      <c r="C102" s="382" t="s">
        <v>564</v>
      </c>
      <c r="D102" s="383"/>
      <c r="E102" s="383"/>
      <c r="F102" s="869"/>
      <c r="G102" s="383"/>
      <c r="H102" s="869"/>
      <c r="I102" s="384"/>
    </row>
    <row r="103" spans="1:9" ht="16.5" thickTop="1" thickBot="1" x14ac:dyDescent="0.3">
      <c r="A103" s="401"/>
      <c r="B103" s="367"/>
      <c r="C103" s="82"/>
      <c r="D103" s="415"/>
      <c r="E103" s="415"/>
      <c r="F103" s="562"/>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368</v>
      </c>
      <c r="D105" s="82"/>
      <c r="E105" s="82"/>
      <c r="F105" s="624"/>
      <c r="G105" s="624"/>
      <c r="H105" s="625"/>
      <c r="I105" s="299"/>
    </row>
    <row r="106" spans="1:9" ht="15.75" thickBot="1" x14ac:dyDescent="0.3">
      <c r="A106" s="401"/>
      <c r="B106" s="367"/>
      <c r="C106" s="382"/>
      <c r="D106" s="383"/>
      <c r="E106" s="383"/>
      <c r="F106" s="626"/>
      <c r="G106" s="626"/>
      <c r="H106" s="627"/>
      <c r="I106" s="384"/>
    </row>
    <row r="107" spans="1:9" ht="15.75" thickTop="1" x14ac:dyDescent="0.25">
      <c r="A107" s="401"/>
      <c r="B107" s="367"/>
      <c r="C107" s="400" t="s">
        <v>223</v>
      </c>
      <c r="D107" s="82"/>
      <c r="E107" s="82"/>
      <c r="F107" s="628"/>
      <c r="G107" s="628"/>
      <c r="H107" s="629"/>
      <c r="I107" s="299"/>
    </row>
    <row r="108" spans="1:9" x14ac:dyDescent="0.25">
      <c r="A108" s="401"/>
      <c r="B108" s="367"/>
      <c r="C108" s="367" t="s">
        <v>225</v>
      </c>
      <c r="D108" s="82"/>
      <c r="E108" s="82"/>
      <c r="F108" s="630"/>
      <c r="G108" s="631"/>
      <c r="H108" s="632"/>
      <c r="I108" s="299"/>
    </row>
    <row r="109" spans="1:9" x14ac:dyDescent="0.25">
      <c r="A109" s="401"/>
      <c r="B109" s="367"/>
      <c r="C109" s="367" t="s">
        <v>227</v>
      </c>
      <c r="D109" s="82"/>
      <c r="E109" s="82"/>
      <c r="F109" s="631"/>
      <c r="G109" s="631"/>
      <c r="H109" s="632"/>
      <c r="I109" s="299"/>
    </row>
    <row r="110" spans="1:9" x14ac:dyDescent="0.25">
      <c r="A110" s="401"/>
      <c r="B110" s="367"/>
      <c r="C110" s="367" t="s">
        <v>229</v>
      </c>
      <c r="D110" s="82"/>
      <c r="E110" s="82"/>
      <c r="F110" s="631"/>
      <c r="G110" s="631"/>
      <c r="H110" s="632"/>
      <c r="I110" s="299"/>
    </row>
    <row r="111" spans="1:9" ht="18" customHeight="1" thickBot="1" x14ac:dyDescent="0.3">
      <c r="A111" s="401"/>
      <c r="B111" s="367"/>
      <c r="C111" s="382" t="s">
        <v>369</v>
      </c>
      <c r="D111" s="383"/>
      <c r="E111" s="383"/>
      <c r="F111" s="622"/>
      <c r="G111" s="622"/>
      <c r="H111" s="623"/>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algorithmName="SHA-512" hashValue="76dBNYLLXe6Ls7G73cn9QjWP1RJ2PCiUTyqHzfy+DkkdLN/HU+9w/DpMU4050c4nRnRCppJqhezuVF/NrqbWeA==" saltValue="UBlevKZX5sk8Gl9VHL1++Q==" spinCount="100000" sheet="1" selectLockedCells="1"/>
  <protectedRanges>
    <protectedRange sqref="C4:I7" name="Range1"/>
  </protectedRanges>
  <mergeCells count="28">
    <mergeCell ref="F111:H111"/>
    <mergeCell ref="F105:H106"/>
    <mergeCell ref="F107:H107"/>
    <mergeCell ref="F108:H108"/>
    <mergeCell ref="F109:H109"/>
    <mergeCell ref="F110:H110"/>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C37:E37"/>
    <mergeCell ref="C31:F31"/>
    <mergeCell ref="F37:H37"/>
    <mergeCell ref="C32:E32"/>
    <mergeCell ref="C33:E33"/>
    <mergeCell ref="C34:E34"/>
    <mergeCell ref="C35:E35"/>
    <mergeCell ref="C36:E36"/>
  </mergeCells>
  <conditionalFormatting sqref="D14:D23">
    <cfRule type="expression" dxfId="11" priority="47">
      <formula>COUNTIF($D$12:$D$21, "&lt;&gt;")&lt;1</formula>
    </cfRule>
  </conditionalFormatting>
  <conditionalFormatting sqref="F13 H13 F24 H24">
    <cfRule type="cellIs" dxfId="10" priority="50" operator="equal">
      <formula>0</formula>
    </cfRule>
  </conditionalFormatting>
  <conditionalFormatting sqref="F14:F23">
    <cfRule type="expression" dxfId="9" priority="42">
      <formula>F14&lt;&gt;""</formula>
    </cfRule>
    <cfRule type="expression" dxfId="8" priority="46">
      <formula>$D14&lt;&gt;""</formula>
    </cfRule>
  </conditionalFormatting>
  <conditionalFormatting sqref="F40 H40 F42:F49 H42:H49">
    <cfRule type="expression" dxfId="7" priority="7" stopIfTrue="1">
      <formula>AND(ISBLANK(F40), $C$39=$C$7)</formula>
    </cfRule>
  </conditionalFormatting>
  <conditionalFormatting sqref="F52:F62 H52:H62">
    <cfRule type="expression" dxfId="6" priority="6" stopIfTrue="1">
      <formula>AND(ISBLANK(F52),$C$51=$C$7)</formula>
    </cfRule>
  </conditionalFormatting>
  <conditionalFormatting sqref="F65:F71 H65:H71 F73:F77 H73:H77">
    <cfRule type="expression" dxfId="5" priority="5" stopIfTrue="1">
      <formula>AND(ISBLANK(F65),$C$64=$C$7)</formula>
    </cfRule>
  </conditionalFormatting>
  <conditionalFormatting sqref="F80:F90 H80:H90">
    <cfRule type="expression" dxfId="0" priority="3" stopIfTrue="1">
      <formula>AND(ISBLANK(F80),$C$79=$C$7)</formula>
    </cfRule>
  </conditionalFormatting>
  <conditionalFormatting sqref="F93:F102 H93:H102">
    <cfRule type="expression" dxfId="4" priority="1" stopIfTrue="1">
      <formula>AND(ISBLANK(F93),$C$92=$C$7)</formula>
    </cfRule>
  </conditionalFormatting>
  <conditionalFormatting sqref="F28:H30 G32:G36">
    <cfRule type="containsBlanks" dxfId="3" priority="73" stopIfTrue="1">
      <formula>LEN(TRIM(F28))=0</formula>
    </cfRule>
  </conditionalFormatting>
  <conditionalFormatting sqref="H14:H23">
    <cfRule type="expression" dxfId="2" priority="41">
      <formula>H14&lt;&gt;""</formula>
    </cfRule>
    <cfRule type="expression" dxfId="1"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1" fitToHeight="2" orientation="portrait"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10" zoomScaleNormal="100" zoomScaleSheetLayoutView="100" workbookViewId="0">
      <selection activeCell="E14" sqref="E14:F14"/>
    </sheetView>
  </sheetViews>
  <sheetFormatPr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477</v>
      </c>
      <c r="D3" s="13"/>
      <c r="E3" s="13"/>
      <c r="F3" s="13"/>
      <c r="G3" s="13"/>
      <c r="H3" s="14"/>
      <c r="I3" s="13"/>
      <c r="J3" s="13"/>
      <c r="K3" s="774" t="s">
        <v>348</v>
      </c>
      <c r="L3" s="775"/>
      <c r="M3" s="217"/>
    </row>
    <row r="4" spans="2:15" ht="15" customHeight="1" x14ac:dyDescent="0.25">
      <c r="B4" s="216"/>
      <c r="C4" s="128" t="s">
        <v>349</v>
      </c>
      <c r="D4" s="13"/>
      <c r="E4" s="13"/>
      <c r="F4" s="13"/>
      <c r="G4" s="13"/>
      <c r="H4" s="14"/>
      <c r="I4" s="13"/>
      <c r="J4" s="13"/>
      <c r="K4" s="323" t="s">
        <v>588</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769" t="s">
        <v>350</v>
      </c>
      <c r="D6" s="770"/>
      <c r="E6" s="770"/>
      <c r="F6" s="770"/>
      <c r="G6" s="770"/>
      <c r="H6" s="770"/>
      <c r="I6" s="770"/>
      <c r="J6" s="770"/>
      <c r="K6" s="770"/>
      <c r="L6" s="770"/>
      <c r="M6" s="771"/>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776" t="s">
        <v>7</v>
      </c>
      <c r="D9" s="777"/>
      <c r="E9" s="778">
        <f>'Finansiniai duomenys'!C8</f>
        <v>0</v>
      </c>
      <c r="F9" s="778"/>
      <c r="G9" s="778"/>
      <c r="H9" s="778"/>
      <c r="I9" s="778"/>
      <c r="J9" s="778"/>
      <c r="K9" s="13"/>
      <c r="L9" s="13"/>
      <c r="M9" s="217"/>
    </row>
    <row r="10" spans="2:15" ht="15.75" thickBot="1" x14ac:dyDescent="0.3">
      <c r="B10" s="216"/>
      <c r="C10" s="776" t="s">
        <v>546</v>
      </c>
      <c r="D10" s="777"/>
      <c r="E10" s="779" t="str">
        <f>'Finansiniai duomenys'!C9</f>
        <v/>
      </c>
      <c r="F10" s="779"/>
      <c r="G10" s="779"/>
      <c r="H10" s="779"/>
      <c r="I10" s="779"/>
      <c r="J10" s="779"/>
      <c r="K10" s="13"/>
      <c r="L10" s="13"/>
      <c r="M10" s="217"/>
    </row>
    <row r="11" spans="2:15" ht="15.75" thickBot="1" x14ac:dyDescent="0.3">
      <c r="B11" s="216"/>
      <c r="C11" s="776" t="s">
        <v>13</v>
      </c>
      <c r="D11" s="777"/>
      <c r="E11" s="779" t="str">
        <f>'Finansiniai duomenys'!C10</f>
        <v/>
      </c>
      <c r="F11" s="779"/>
      <c r="G11" s="779"/>
      <c r="H11" s="779"/>
      <c r="I11" s="779"/>
      <c r="J11" s="779"/>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780" t="s">
        <v>569</v>
      </c>
      <c r="D14" s="804"/>
      <c r="E14" s="802"/>
      <c r="F14" s="805"/>
      <c r="G14" s="242"/>
      <c r="H14" s="245"/>
      <c r="I14" s="789" t="s">
        <v>572</v>
      </c>
      <c r="J14" s="801"/>
      <c r="K14" s="802"/>
      <c r="L14" s="803"/>
      <c r="M14" s="218"/>
    </row>
    <row r="15" spans="2:15" ht="26.45" customHeight="1" thickBot="1" x14ac:dyDescent="0.3">
      <c r="B15" s="216"/>
      <c r="C15" s="780" t="s">
        <v>570</v>
      </c>
      <c r="D15" s="781"/>
      <c r="E15" s="781"/>
      <c r="F15" s="784"/>
      <c r="G15" s="136"/>
      <c r="H15" s="245"/>
      <c r="I15" s="807" t="s">
        <v>573</v>
      </c>
      <c r="J15" s="773"/>
      <c r="K15" s="773"/>
      <c r="L15" s="808"/>
      <c r="M15" s="219"/>
    </row>
    <row r="16" spans="2:15" ht="49.5" customHeight="1" thickBot="1" x14ac:dyDescent="0.3">
      <c r="B16" s="216"/>
      <c r="C16" s="780" t="s">
        <v>494</v>
      </c>
      <c r="D16" s="781"/>
      <c r="E16" s="782"/>
      <c r="F16" s="783"/>
      <c r="G16" s="137"/>
      <c r="H16" s="246"/>
      <c r="I16" s="789" t="s">
        <v>574</v>
      </c>
      <c r="J16" s="789"/>
      <c r="K16" s="809"/>
      <c r="L16" s="810"/>
      <c r="M16" s="218"/>
    </row>
    <row r="17" spans="2:13" ht="40.5" customHeight="1" x14ac:dyDescent="0.25">
      <c r="B17" s="216"/>
      <c r="C17" s="780" t="s">
        <v>352</v>
      </c>
      <c r="D17" s="781"/>
      <c r="E17" s="785"/>
      <c r="F17" s="786"/>
      <c r="G17" s="242"/>
      <c r="H17" s="246"/>
      <c r="I17" s="781" t="s">
        <v>352</v>
      </c>
      <c r="J17" s="781"/>
      <c r="K17" s="785"/>
      <c r="L17" s="786"/>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796" t="s">
        <v>567</v>
      </c>
      <c r="D20" s="792"/>
      <c r="E20" s="792"/>
      <c r="F20" s="797"/>
      <c r="G20" s="19"/>
      <c r="H20" s="245"/>
      <c r="I20" s="792" t="s">
        <v>568</v>
      </c>
      <c r="J20" s="792"/>
      <c r="K20" s="792"/>
      <c r="L20" s="792"/>
      <c r="M20" s="220"/>
    </row>
    <row r="21" spans="2:13" x14ac:dyDescent="0.25">
      <c r="B21" s="216"/>
      <c r="C21" s="129"/>
      <c r="D21" s="19"/>
      <c r="E21" s="19"/>
      <c r="F21" s="18"/>
      <c r="G21" s="19"/>
      <c r="H21" s="245"/>
      <c r="I21" s="19"/>
      <c r="J21" s="19"/>
      <c r="K21" s="19"/>
      <c r="L21" s="19"/>
      <c r="M21" s="220"/>
    </row>
    <row r="22" spans="2:13" x14ac:dyDescent="0.25">
      <c r="B22" s="216"/>
      <c r="C22" s="798" t="s">
        <v>571</v>
      </c>
      <c r="D22" s="793"/>
      <c r="E22" s="793"/>
      <c r="F22" s="799"/>
      <c r="G22" s="243"/>
      <c r="H22" s="245"/>
      <c r="I22" s="793" t="s">
        <v>575</v>
      </c>
      <c r="J22" s="793"/>
      <c r="K22" s="793"/>
      <c r="L22" s="793"/>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c r="E24" s="8"/>
      <c r="F24" s="250"/>
      <c r="G24" s="234"/>
      <c r="H24" s="247"/>
      <c r="I24" s="22">
        <v>1</v>
      </c>
      <c r="J24" s="252"/>
      <c r="K24" s="8"/>
      <c r="L24" s="250"/>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787" t="s">
        <v>216</v>
      </c>
      <c r="D85" s="787"/>
      <c r="E85" s="787"/>
      <c r="F85" s="787"/>
      <c r="G85" s="787"/>
      <c r="H85" s="787"/>
      <c r="I85" s="787"/>
      <c r="J85" s="787"/>
      <c r="K85" s="787"/>
      <c r="L85" s="787"/>
      <c r="M85" s="224"/>
    </row>
    <row r="86" spans="2:13" ht="66" customHeight="1" x14ac:dyDescent="0.25">
      <c r="B86" s="216"/>
      <c r="C86" s="772" t="s">
        <v>357</v>
      </c>
      <c r="D86" s="773"/>
      <c r="E86" s="773"/>
      <c r="F86" s="806"/>
      <c r="G86" s="806"/>
      <c r="H86" s="806"/>
      <c r="I86" s="806"/>
      <c r="J86" s="806"/>
      <c r="K86" s="806"/>
      <c r="L86" s="806"/>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794" t="s">
        <v>223</v>
      </c>
      <c r="D88" s="795"/>
      <c r="E88" s="795"/>
      <c r="F88" s="137"/>
      <c r="G88" s="137"/>
      <c r="H88" s="137"/>
      <c r="I88" s="137"/>
      <c r="J88" s="137"/>
      <c r="K88" s="137"/>
      <c r="L88" s="137"/>
      <c r="M88" s="225"/>
    </row>
    <row r="89" spans="2:13" ht="15.75" customHeight="1" x14ac:dyDescent="0.25">
      <c r="B89" s="216"/>
      <c r="C89" s="772" t="s">
        <v>225</v>
      </c>
      <c r="D89" s="773"/>
      <c r="E89" s="773"/>
      <c r="F89" s="800"/>
      <c r="G89" s="800"/>
      <c r="H89" s="800"/>
      <c r="I89" s="800"/>
      <c r="J89" s="800"/>
      <c r="K89" s="800"/>
      <c r="L89" s="800"/>
      <c r="M89" s="225"/>
    </row>
    <row r="90" spans="2:13" ht="15.75" customHeight="1" x14ac:dyDescent="0.25">
      <c r="B90" s="216"/>
      <c r="C90" s="772" t="s">
        <v>227</v>
      </c>
      <c r="D90" s="773"/>
      <c r="E90" s="773"/>
      <c r="F90" s="800"/>
      <c r="G90" s="800"/>
      <c r="H90" s="800"/>
      <c r="I90" s="800"/>
      <c r="J90" s="800"/>
      <c r="K90" s="800"/>
      <c r="L90" s="800"/>
      <c r="M90" s="225"/>
    </row>
    <row r="91" spans="2:13" ht="15.75" customHeight="1" x14ac:dyDescent="0.25">
      <c r="B91" s="216"/>
      <c r="C91" s="772" t="s">
        <v>229</v>
      </c>
      <c r="D91" s="773"/>
      <c r="E91" s="773"/>
      <c r="F91" s="800"/>
      <c r="G91" s="800"/>
      <c r="H91" s="800"/>
      <c r="I91" s="800"/>
      <c r="J91" s="800"/>
      <c r="K91" s="800"/>
      <c r="L91" s="800"/>
      <c r="M91" s="225"/>
    </row>
    <row r="92" spans="2:13" ht="21" customHeight="1" x14ac:dyDescent="0.25">
      <c r="B92" s="216"/>
      <c r="C92" s="788" t="s">
        <v>231</v>
      </c>
      <c r="D92" s="789"/>
      <c r="E92" s="789"/>
      <c r="F92" s="137"/>
      <c r="G92" s="137"/>
      <c r="H92" s="137"/>
      <c r="I92" s="137"/>
      <c r="J92" s="137"/>
      <c r="K92" s="137"/>
      <c r="L92" s="137"/>
      <c r="M92" s="225"/>
    </row>
    <row r="93" spans="2:13" ht="15.75" thickBot="1" x14ac:dyDescent="0.3">
      <c r="B93" s="226"/>
      <c r="C93" s="790"/>
      <c r="D93" s="791"/>
      <c r="E93" s="791"/>
      <c r="F93" s="227"/>
      <c r="G93" s="228"/>
      <c r="H93" s="229"/>
      <c r="I93" s="230"/>
      <c r="J93" s="230"/>
      <c r="K93" s="230"/>
      <c r="L93" s="230"/>
      <c r="M93" s="231"/>
    </row>
  </sheetData>
  <sheetProtection algorithmName="SHA-512" hashValue="73gl7Dp2BP9kPH/EwTS1tc5odCwfOeSXApE6rFojFgTsHS2E5Cbjum9TGyHn6dIGcENnhZai3Yj5NYMNV47G+A==" saltValue="Gxo8ay4BGjooah8XTR4p9A==" spinCount="100000" sheet="1" selectLockedCells="1"/>
  <mergeCells count="37">
    <mergeCell ref="I14:J14"/>
    <mergeCell ref="K14:L14"/>
    <mergeCell ref="C14:D14"/>
    <mergeCell ref="E14:F14"/>
    <mergeCell ref="F86:L86"/>
    <mergeCell ref="K17:L17"/>
    <mergeCell ref="I15:L15"/>
    <mergeCell ref="I16:J16"/>
    <mergeCell ref="I17:J17"/>
    <mergeCell ref="C16:D16"/>
    <mergeCell ref="K16:L16"/>
    <mergeCell ref="C92:E93"/>
    <mergeCell ref="I20:L20"/>
    <mergeCell ref="I22:L22"/>
    <mergeCell ref="C88:E88"/>
    <mergeCell ref="C86:E86"/>
    <mergeCell ref="C20:F20"/>
    <mergeCell ref="C22:F22"/>
    <mergeCell ref="F89:L89"/>
    <mergeCell ref="F90:L90"/>
    <mergeCell ref="F91:L91"/>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s>
  <conditionalFormatting sqref="E16:F16">
    <cfRule type="expression" dxfId="38" priority="2">
      <formula>NOT(ISBLANK($E$16))</formula>
    </cfRule>
    <cfRule type="expression" dxfId="37" priority="4">
      <formula>$E$14="Taip"</formula>
    </cfRule>
  </conditionalFormatting>
  <conditionalFormatting sqref="E17:F17">
    <cfRule type="expression" dxfId="36" priority="7">
      <formula>NOT(ISBLANK($E$17))</formula>
    </cfRule>
    <cfRule type="expression" dxfId="35" priority="8">
      <formula>$E$16="Taip"</formula>
    </cfRule>
  </conditionalFormatting>
  <conditionalFormatting sqref="K16:L16">
    <cfRule type="expression" dxfId="34" priority="1">
      <formula>NOT(ISBLANK($K$16))</formula>
    </cfRule>
    <cfRule type="expression" dxfId="33" priority="3">
      <formula>$K$14="Taip"</formula>
    </cfRule>
  </conditionalFormatting>
  <conditionalFormatting sqref="K17:L17">
    <cfRule type="expression" dxfId="32" priority="5">
      <formula>NOT(ISBLANK($K$17))</formula>
    </cfRule>
    <cfRule type="expression" dxfId="31" priority="6">
      <formula>$K$16="Taip"</formula>
    </cfRule>
  </conditionalFormatting>
  <dataValidations xWindow="519" yWindow="706"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zoomScale="70" zoomScaleNormal="70" workbookViewId="0">
      <selection activeCell="F15" sqref="F15"/>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474</v>
      </c>
      <c r="O2" s="300"/>
      <c r="P2" s="300"/>
      <c r="Y2" s="12"/>
      <c r="AA2" t="s">
        <v>198</v>
      </c>
    </row>
    <row r="3" spans="1:27" ht="14.45" customHeight="1" x14ac:dyDescent="0.25">
      <c r="A3" s="12"/>
      <c r="C3" s="328"/>
      <c r="D3" s="327"/>
      <c r="E3" s="327"/>
      <c r="F3" s="322"/>
      <c r="G3" s="301" t="s">
        <v>7</v>
      </c>
      <c r="H3" s="830">
        <f>'Finansiniai duomenys'!C8</f>
        <v>0</v>
      </c>
      <c r="I3" s="830"/>
      <c r="J3" s="830"/>
      <c r="K3" s="830"/>
      <c r="L3" s="830"/>
      <c r="N3" s="774" t="s">
        <v>348</v>
      </c>
      <c r="O3" s="774"/>
      <c r="P3" s="774"/>
      <c r="Y3" s="12"/>
      <c r="AA3" t="s">
        <v>201</v>
      </c>
    </row>
    <row r="4" spans="1:27" ht="13.9" customHeight="1" x14ac:dyDescent="0.25">
      <c r="A4" s="12"/>
      <c r="C4" s="811" t="s">
        <v>408</v>
      </c>
      <c r="D4" s="812"/>
      <c r="E4" s="812"/>
      <c r="F4" s="322"/>
      <c r="G4" s="301" t="s">
        <v>546</v>
      </c>
      <c r="H4" s="830" t="str">
        <f>IFERROR(VLOOKUP(H3,'Finansiniai duomenys'!R2:T232,3,FALSE),"")</f>
        <v/>
      </c>
      <c r="I4" s="830"/>
      <c r="J4" s="830"/>
      <c r="K4" s="830"/>
      <c r="L4" s="830"/>
      <c r="N4" s="774"/>
      <c r="O4" s="774"/>
      <c r="P4" s="774"/>
      <c r="Y4" s="12"/>
    </row>
    <row r="5" spans="1:27" x14ac:dyDescent="0.25">
      <c r="A5" s="12"/>
      <c r="C5" s="811"/>
      <c r="D5" s="812"/>
      <c r="E5" s="812"/>
      <c r="F5" s="322"/>
      <c r="G5" s="302" t="s">
        <v>13</v>
      </c>
      <c r="H5" s="829" t="str">
        <f>IFERROR(VLOOKUP(H3,'Finansiniai duomenys'!R2:T232,2,FALSE),"")</f>
        <v/>
      </c>
      <c r="I5" s="829"/>
      <c r="J5" s="829"/>
      <c r="K5" s="829"/>
      <c r="L5" s="829"/>
      <c r="N5" s="323" t="s">
        <v>589</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813" t="s">
        <v>475</v>
      </c>
      <c r="D7" s="814"/>
      <c r="E7" s="814"/>
      <c r="F7" s="122"/>
      <c r="G7" s="831" t="s">
        <v>400</v>
      </c>
      <c r="H7" s="831"/>
      <c r="I7" s="831"/>
      <c r="J7" s="831"/>
      <c r="K7" s="831"/>
      <c r="L7" s="283"/>
      <c r="M7" s="122"/>
      <c r="N7" s="122"/>
      <c r="O7" s="122"/>
      <c r="P7" s="122"/>
      <c r="Q7" s="122"/>
      <c r="R7" s="122"/>
      <c r="T7"/>
      <c r="Y7" s="12"/>
    </row>
    <row r="8" spans="1:27" s="284" customFormat="1" x14ac:dyDescent="0.25">
      <c r="A8" s="12"/>
      <c r="B8" s="82"/>
      <c r="C8" s="814"/>
      <c r="D8" s="814"/>
      <c r="E8" s="814"/>
      <c r="F8" s="122"/>
      <c r="G8" s="831" t="s">
        <v>401</v>
      </c>
      <c r="H8" s="831"/>
      <c r="I8" s="831"/>
      <c r="J8" s="831"/>
      <c r="K8" s="831"/>
      <c r="L8" s="283"/>
      <c r="M8" s="122"/>
      <c r="N8" s="122"/>
      <c r="O8" s="122"/>
      <c r="P8" s="122"/>
      <c r="Q8" s="122"/>
      <c r="R8" s="122"/>
      <c r="T8"/>
      <c r="Y8" s="12"/>
    </row>
    <row r="9" spans="1:27" s="284" customFormat="1" x14ac:dyDescent="0.25">
      <c r="A9" s="12"/>
      <c r="B9" s="82"/>
      <c r="C9" s="814"/>
      <c r="D9" s="814"/>
      <c r="E9" s="814"/>
      <c r="F9" s="122"/>
      <c r="G9" s="305" t="s">
        <v>480</v>
      </c>
      <c r="H9" s="305"/>
      <c r="I9" s="305"/>
      <c r="J9" s="305"/>
      <c r="K9" s="305"/>
      <c r="L9" s="283"/>
      <c r="M9" s="829"/>
      <c r="N9" s="829"/>
      <c r="O9" s="829"/>
      <c r="P9" s="829"/>
      <c r="Q9" s="829"/>
      <c r="R9" s="122"/>
      <c r="T9"/>
      <c r="Y9" s="12"/>
    </row>
    <row r="10" spans="1:27" s="284" customFormat="1" ht="46.9" customHeight="1" x14ac:dyDescent="0.25">
      <c r="A10" s="12"/>
      <c r="B10" s="82"/>
      <c r="C10" s="814"/>
      <c r="D10" s="814"/>
      <c r="E10" s="814"/>
      <c r="F10" s="122"/>
      <c r="G10" s="332" t="s">
        <v>479</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826" t="s">
        <v>577</v>
      </c>
      <c r="D12" s="827"/>
      <c r="E12" s="827"/>
      <c r="F12" s="827"/>
      <c r="G12" s="828" t="s">
        <v>402</v>
      </c>
      <c r="H12" s="828"/>
      <c r="I12" s="828" t="s">
        <v>402</v>
      </c>
      <c r="J12" s="828"/>
      <c r="K12" s="828" t="s">
        <v>402</v>
      </c>
      <c r="L12" s="828"/>
      <c r="M12" s="828" t="s">
        <v>402</v>
      </c>
      <c r="N12" s="828"/>
      <c r="O12" s="828" t="s">
        <v>402</v>
      </c>
      <c r="P12" s="828"/>
      <c r="Q12" s="828" t="s">
        <v>402</v>
      </c>
      <c r="R12" s="828"/>
      <c r="S12" s="828" t="s">
        <v>402</v>
      </c>
      <c r="T12" s="828"/>
      <c r="U12" s="828" t="s">
        <v>402</v>
      </c>
      <c r="V12" s="828"/>
      <c r="W12" s="828" t="s">
        <v>402</v>
      </c>
      <c r="X12" s="828"/>
      <c r="Y12" s="12"/>
    </row>
    <row r="13" spans="1:27" ht="67.900000000000006" customHeight="1" x14ac:dyDescent="0.25">
      <c r="A13" s="12"/>
      <c r="C13" s="832" t="s">
        <v>370</v>
      </c>
      <c r="D13" s="833" t="s">
        <v>371</v>
      </c>
      <c r="E13" s="834" t="s">
        <v>406</v>
      </c>
      <c r="F13" s="833" t="s">
        <v>372</v>
      </c>
      <c r="G13" s="817"/>
      <c r="H13" s="818"/>
      <c r="I13" s="817"/>
      <c r="J13" s="818"/>
      <c r="K13" s="817"/>
      <c r="L13" s="818"/>
      <c r="M13" s="817"/>
      <c r="N13" s="818"/>
      <c r="O13" s="817"/>
      <c r="P13" s="818"/>
      <c r="Q13" s="817"/>
      <c r="R13" s="818"/>
      <c r="S13" s="817"/>
      <c r="T13" s="818"/>
      <c r="U13" s="817"/>
      <c r="V13" s="818"/>
      <c r="W13" s="817"/>
      <c r="X13" s="818"/>
      <c r="Y13" s="12"/>
    </row>
    <row r="14" spans="1:27" ht="39" customHeight="1" x14ac:dyDescent="0.25">
      <c r="A14" s="12"/>
      <c r="C14" s="832"/>
      <c r="D14" s="833"/>
      <c r="E14" s="835"/>
      <c r="F14" s="833"/>
      <c r="G14" s="308" t="s">
        <v>378</v>
      </c>
      <c r="H14" s="308" t="s">
        <v>374</v>
      </c>
      <c r="I14" s="308" t="s">
        <v>378</v>
      </c>
      <c r="J14" s="308" t="s">
        <v>374</v>
      </c>
      <c r="K14" s="308" t="s">
        <v>378</v>
      </c>
      <c r="L14" s="308" t="s">
        <v>374</v>
      </c>
      <c r="M14" s="308" t="s">
        <v>378</v>
      </c>
      <c r="N14" s="308" t="s">
        <v>374</v>
      </c>
      <c r="O14" s="308" t="s">
        <v>378</v>
      </c>
      <c r="P14" s="308" t="s">
        <v>374</v>
      </c>
      <c r="Q14" s="308" t="s">
        <v>378</v>
      </c>
      <c r="R14" s="308" t="s">
        <v>374</v>
      </c>
      <c r="S14" s="308" t="s">
        <v>378</v>
      </c>
      <c r="T14" s="308" t="s">
        <v>374</v>
      </c>
      <c r="U14" s="308" t="s">
        <v>378</v>
      </c>
      <c r="V14" s="308" t="s">
        <v>374</v>
      </c>
      <c r="W14" s="308" t="s">
        <v>378</v>
      </c>
      <c r="X14" s="308" t="s">
        <v>374</v>
      </c>
      <c r="Y14" s="12"/>
    </row>
    <row r="15" spans="1:27" x14ac:dyDescent="0.25">
      <c r="A15" s="12"/>
      <c r="C15" s="293" t="s">
        <v>88</v>
      </c>
      <c r="D15" s="292">
        <f t="shared" ref="D15:D24" si="0">F15+G15+I15+K15+M15+O15+Q15</f>
        <v>0</v>
      </c>
      <c r="E15" s="290" t="str">
        <f>IF(OR(D15-'Finansiniai duomenys'!C34&lt;-0.1,D15-'Finansiniai duomenys'!C34&gt;0.1),"Klaida","Gerai")</f>
        <v>Gerai</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Gerai</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379</v>
      </c>
      <c r="D17" s="311">
        <f t="shared" si="0"/>
        <v>0</v>
      </c>
      <c r="E17" s="290" t="str">
        <f>IF(OR(D17-'Finansiniai duomenys'!C36&lt;-0.1,D17-'Finansiniai duomenys'!C36&gt;0.1),"Klaida","Gerai")</f>
        <v>Gerai</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Gerai</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380</v>
      </c>
      <c r="D20" s="311">
        <f t="shared" si="0"/>
        <v>0</v>
      </c>
      <c r="E20" s="290" t="str">
        <f>IF(OR(D20-'Finansiniai duomenys'!C39&lt;-0.1,D20-'Finansiniai duomenys'!C39&gt;0.1),"Klaida","Gerai")</f>
        <v>Gerai</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381</v>
      </c>
      <c r="D22" s="292">
        <f t="shared" si="0"/>
        <v>0</v>
      </c>
      <c r="E22" s="290" t="str">
        <f>IF(OR(D22-'Finansiniai duomenys'!C46&lt;-0.1,D22-'Finansiniai duomenys'!C46&gt;0.1),"Klaida","Gerai")</f>
        <v>Gerai</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382</v>
      </c>
      <c r="D23" s="311">
        <f t="shared" si="0"/>
        <v>0</v>
      </c>
      <c r="E23" s="290" t="str">
        <f>IF(OR(D23-'Finansiniai duomenys'!C48&lt;-0.1,D23-'Finansiniai duomenys'!C48&gt;0.1),"Klaida","Gerai")</f>
        <v>Gerai</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383</v>
      </c>
      <c r="D24" s="292">
        <f t="shared" si="0"/>
        <v>0</v>
      </c>
      <c r="E24" s="290" t="str">
        <f>IF(OR(D24-'Finansiniai duomenys'!C110&lt;-0.1,D24-'Finansiniai duomenys'!C110&gt;0.1),"Klaida","Gerai")</f>
        <v>Gerai</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826" t="s">
        <v>576</v>
      </c>
      <c r="D28" s="827"/>
      <c r="E28" s="827"/>
      <c r="F28" s="827"/>
      <c r="G28" s="828" t="s">
        <v>402</v>
      </c>
      <c r="H28" s="828"/>
      <c r="I28" s="828" t="s">
        <v>402</v>
      </c>
      <c r="J28" s="828"/>
      <c r="K28" s="828" t="s">
        <v>402</v>
      </c>
      <c r="L28" s="828"/>
      <c r="M28" s="828" t="s">
        <v>402</v>
      </c>
      <c r="N28" s="828"/>
      <c r="O28" s="828" t="s">
        <v>402</v>
      </c>
      <c r="P28" s="828"/>
      <c r="Q28" s="828" t="s">
        <v>402</v>
      </c>
      <c r="R28" s="828"/>
      <c r="S28" s="828" t="s">
        <v>402</v>
      </c>
      <c r="T28" s="828"/>
      <c r="U28" s="828" t="s">
        <v>402</v>
      </c>
      <c r="V28" s="828"/>
      <c r="W28" s="828" t="s">
        <v>402</v>
      </c>
      <c r="X28" s="828"/>
      <c r="Y28" s="12"/>
    </row>
    <row r="29" spans="1:25" ht="62.45" customHeight="1" x14ac:dyDescent="0.25">
      <c r="A29" s="12"/>
      <c r="C29" s="832" t="s">
        <v>370</v>
      </c>
      <c r="D29" s="833" t="s">
        <v>371</v>
      </c>
      <c r="E29" s="834" t="s">
        <v>407</v>
      </c>
      <c r="F29" s="833" t="s">
        <v>372</v>
      </c>
      <c r="G29" s="817"/>
      <c r="H29" s="818"/>
      <c r="I29" s="817"/>
      <c r="J29" s="818"/>
      <c r="K29" s="817"/>
      <c r="L29" s="818"/>
      <c r="M29" s="817"/>
      <c r="N29" s="818"/>
      <c r="O29" s="817"/>
      <c r="P29" s="818"/>
      <c r="Q29" s="817"/>
      <c r="R29" s="818"/>
      <c r="S29" s="817"/>
      <c r="T29" s="818"/>
      <c r="U29" s="817"/>
      <c r="V29" s="818"/>
      <c r="W29" s="817"/>
      <c r="X29" s="818"/>
      <c r="Y29" s="12"/>
    </row>
    <row r="30" spans="1:25" ht="52.15" customHeight="1" x14ac:dyDescent="0.25">
      <c r="A30" s="12"/>
      <c r="C30" s="832"/>
      <c r="D30" s="833"/>
      <c r="E30" s="835"/>
      <c r="F30" s="833"/>
      <c r="G30" s="308" t="s">
        <v>378</v>
      </c>
      <c r="H30" s="308" t="s">
        <v>374</v>
      </c>
      <c r="I30" s="308" t="s">
        <v>378</v>
      </c>
      <c r="J30" s="308" t="s">
        <v>374</v>
      </c>
      <c r="K30" s="308" t="s">
        <v>378</v>
      </c>
      <c r="L30" s="308" t="s">
        <v>374</v>
      </c>
      <c r="M30" s="308" t="s">
        <v>378</v>
      </c>
      <c r="N30" s="308" t="s">
        <v>374</v>
      </c>
      <c r="O30" s="308" t="s">
        <v>378</v>
      </c>
      <c r="P30" s="308" t="s">
        <v>374</v>
      </c>
      <c r="Q30" s="308" t="s">
        <v>378</v>
      </c>
      <c r="R30" s="308" t="s">
        <v>374</v>
      </c>
      <c r="S30" s="308" t="s">
        <v>378</v>
      </c>
      <c r="T30" s="308" t="s">
        <v>374</v>
      </c>
      <c r="U30" s="308" t="s">
        <v>378</v>
      </c>
      <c r="V30" s="308" t="s">
        <v>374</v>
      </c>
      <c r="W30" s="308" t="s">
        <v>378</v>
      </c>
      <c r="X30" s="308" t="s">
        <v>374</v>
      </c>
      <c r="Y30" s="12"/>
    </row>
    <row r="31" spans="1:25" x14ac:dyDescent="0.25">
      <c r="A31" s="12"/>
      <c r="C31" s="293" t="s">
        <v>88</v>
      </c>
      <c r="D31" s="292">
        <f>F31+G31+I31+K31+M31+O31+Q31</f>
        <v>0</v>
      </c>
      <c r="E31" s="290" t="str">
        <f>IF(OR(D31-'Finansiniai duomenys'!E34&lt;-0.1,D31-'Finansiniai duomenys'!E34&gt;0.1),"Klaida","Gerai")</f>
        <v>Gerai</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Gerai</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379</v>
      </c>
      <c r="D33" s="311">
        <f>F33+G33+I33+K33+M33+O33+Q33</f>
        <v>0</v>
      </c>
      <c r="E33" s="290" t="str">
        <f>IF(OR(D33-'Finansiniai duomenys'!E36&lt;-0.1,D33-'Finansiniai duomenys'!E36&gt;0.1),"Klaida","Gerai")</f>
        <v>Gerai</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Gerai</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380</v>
      </c>
      <c r="D36" s="311">
        <f t="shared" si="7"/>
        <v>0</v>
      </c>
      <c r="E36" s="290" t="str">
        <f>IF(OR(D36-'Finansiniai duomenys'!E39&lt;-0.1,D36-'Finansiniai duomenys'!E39&gt;0.1),"Klaida","Gerai")</f>
        <v>Gerai</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381</v>
      </c>
      <c r="D38" s="292">
        <f t="shared" si="7"/>
        <v>0</v>
      </c>
      <c r="E38" s="290" t="str">
        <f>IF(OR(D38-'Finansiniai duomenys'!E46&lt;-0.1,D38-'Finansiniai duomenys'!E46&gt;0.1),"Klaida","Gerai")</f>
        <v>Gerai</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382</v>
      </c>
      <c r="D39" s="311">
        <f t="shared" si="7"/>
        <v>0</v>
      </c>
      <c r="E39" s="290" t="str">
        <f>IF(OR(D39-'Finansiniai duomenys'!E48&lt;-0.1,D39-'Finansiniai duomenys'!E48&gt;0.1),"Klaida","Gerai")</f>
        <v>Gerai</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383</v>
      </c>
      <c r="D40" s="292">
        <f t="shared" si="7"/>
        <v>0</v>
      </c>
      <c r="E40" s="290" t="str">
        <f>IF(OR(D40-'Finansiniai duomenys'!E110&lt;-0.1,D40-'Finansiniai duomenys'!E110&gt;0.1),"Klaida","Gerai")</f>
        <v>Gerai</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826" t="s">
        <v>577</v>
      </c>
      <c r="D44" s="827"/>
      <c r="E44" s="827"/>
      <c r="F44" s="827"/>
      <c r="G44" s="828" t="s">
        <v>402</v>
      </c>
      <c r="H44" s="828"/>
      <c r="I44" s="828" t="s">
        <v>402</v>
      </c>
      <c r="J44" s="828"/>
      <c r="K44" s="828" t="s">
        <v>402</v>
      </c>
      <c r="L44" s="828"/>
      <c r="M44" s="828" t="s">
        <v>402</v>
      </c>
      <c r="N44" s="828"/>
      <c r="O44" s="828" t="s">
        <v>402</v>
      </c>
      <c r="P44" s="828"/>
      <c r="Q44" s="828" t="s">
        <v>402</v>
      </c>
      <c r="R44" s="828"/>
      <c r="S44" s="828" t="s">
        <v>402</v>
      </c>
      <c r="T44" s="828"/>
      <c r="U44" s="828" t="s">
        <v>402</v>
      </c>
      <c r="V44" s="828"/>
      <c r="W44" s="828" t="s">
        <v>402</v>
      </c>
      <c r="X44" s="828"/>
      <c r="Y44" s="12"/>
    </row>
    <row r="45" spans="1:25" ht="62.45" customHeight="1" x14ac:dyDescent="0.25">
      <c r="A45" s="12"/>
      <c r="C45" s="832" t="s">
        <v>370</v>
      </c>
      <c r="D45" s="833" t="s">
        <v>371</v>
      </c>
      <c r="E45" s="834" t="s">
        <v>406</v>
      </c>
      <c r="F45" s="833" t="s">
        <v>372</v>
      </c>
      <c r="G45" s="817"/>
      <c r="H45" s="818"/>
      <c r="I45" s="817"/>
      <c r="J45" s="818"/>
      <c r="K45" s="817"/>
      <c r="L45" s="818"/>
      <c r="M45" s="817"/>
      <c r="N45" s="818"/>
      <c r="O45" s="817"/>
      <c r="P45" s="818"/>
      <c r="Q45" s="817"/>
      <c r="R45" s="818"/>
      <c r="S45" s="817"/>
      <c r="T45" s="818"/>
      <c r="U45" s="817"/>
      <c r="V45" s="818"/>
      <c r="W45" s="817"/>
      <c r="X45" s="818"/>
      <c r="Y45" s="12"/>
    </row>
    <row r="46" spans="1:25" ht="59.45" customHeight="1" x14ac:dyDescent="0.25">
      <c r="A46" s="12"/>
      <c r="C46" s="832"/>
      <c r="D46" s="833"/>
      <c r="E46" s="835"/>
      <c r="F46" s="833"/>
      <c r="G46" s="308" t="s">
        <v>373</v>
      </c>
      <c r="H46" s="308" t="s">
        <v>374</v>
      </c>
      <c r="I46" s="308" t="s">
        <v>373</v>
      </c>
      <c r="J46" s="308" t="s">
        <v>374</v>
      </c>
      <c r="K46" s="308" t="s">
        <v>373</v>
      </c>
      <c r="L46" s="308" t="s">
        <v>374</v>
      </c>
      <c r="M46" s="308" t="s">
        <v>373</v>
      </c>
      <c r="N46" s="308" t="s">
        <v>374</v>
      </c>
      <c r="O46" s="308" t="s">
        <v>373</v>
      </c>
      <c r="P46" s="308" t="s">
        <v>374</v>
      </c>
      <c r="Q46" s="308" t="s">
        <v>373</v>
      </c>
      <c r="R46" s="308" t="s">
        <v>374</v>
      </c>
      <c r="S46" s="308" t="s">
        <v>373</v>
      </c>
      <c r="T46" s="308" t="s">
        <v>374</v>
      </c>
      <c r="U46" s="308" t="s">
        <v>373</v>
      </c>
      <c r="V46" s="308" t="s">
        <v>374</v>
      </c>
      <c r="W46" s="308" t="s">
        <v>373</v>
      </c>
      <c r="X46" s="308" t="s">
        <v>374</v>
      </c>
      <c r="Y46" s="12"/>
    </row>
    <row r="47" spans="1:25" x14ac:dyDescent="0.25">
      <c r="A47" s="12"/>
      <c r="C47" s="293" t="s">
        <v>142</v>
      </c>
      <c r="D47" s="292">
        <f t="shared" ref="D47:D52" si="10">F47+G47+I47+K47+M47+O47+Q47</f>
        <v>0</v>
      </c>
      <c r="E47" s="290" t="str">
        <f>IF(OR(D47-'Finansiniai duomenys'!C72&lt;-0.1,D47-'Finansiniai duomenys'!C72&gt;0.1),"Klaida","Gerai")</f>
        <v>Gerai</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Gerai</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Gerai</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375</v>
      </c>
      <c r="D50" s="292">
        <f t="shared" si="10"/>
        <v>0</v>
      </c>
      <c r="E50" s="290" t="str">
        <f>IF(OR(D50-('Finansiniai duomenys'!C96+'Finansiniai duomenys'!C87+'Finansiniai duomenys'!C98+'Finansiniai duomenys'!C100)&lt;-0.1,D50-('Finansiniai duomenys'!C96+'Finansiniai duomenys'!C87+'Finansiniai duomenys'!C98+'Finansiniai duomenys'!C100)&gt;0.1),"Klaida","Gerai")</f>
        <v>Gerai</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376</v>
      </c>
      <c r="D51" s="292">
        <f t="shared" si="10"/>
        <v>0</v>
      </c>
      <c r="E51" s="290" t="str">
        <f>IF(OR(D51-('Finansiniai duomenys'!C91+'Finansiniai duomenys'!C94+'Finansiniai duomenys'!C95)&lt;-0.1,D51-('Finansiniai duomenys'!C91+'Finansiniai duomenys'!C95+'Finansiniai duomenys'!C94)&gt;0.1),"Klaida","Gerai")</f>
        <v>Gerai</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377</v>
      </c>
      <c r="D52" s="292">
        <f t="shared" si="10"/>
        <v>0</v>
      </c>
      <c r="E52" s="290" t="str">
        <f>IF(OR(D52-'Finansiniai duomenys'!C102&lt;-0.1,D52-'Finansiniai duomenys'!C102&gt;0.1),"Klaida","Gerai")</f>
        <v>Gerai</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826" t="s">
        <v>576</v>
      </c>
      <c r="D56" s="827"/>
      <c r="E56" s="827"/>
      <c r="F56" s="827"/>
      <c r="G56" s="828" t="s">
        <v>402</v>
      </c>
      <c r="H56" s="828"/>
      <c r="I56" s="828" t="s">
        <v>402</v>
      </c>
      <c r="J56" s="828"/>
      <c r="K56" s="828" t="s">
        <v>402</v>
      </c>
      <c r="L56" s="828"/>
      <c r="M56" s="828" t="s">
        <v>402</v>
      </c>
      <c r="N56" s="828"/>
      <c r="O56" s="828" t="s">
        <v>402</v>
      </c>
      <c r="P56" s="828"/>
      <c r="Q56" s="828" t="s">
        <v>402</v>
      </c>
      <c r="R56" s="828"/>
      <c r="S56" s="828" t="s">
        <v>402</v>
      </c>
      <c r="T56" s="828"/>
      <c r="U56" s="828" t="s">
        <v>402</v>
      </c>
      <c r="V56" s="828"/>
      <c r="W56" s="828" t="s">
        <v>402</v>
      </c>
      <c r="X56" s="828"/>
      <c r="Y56" s="12"/>
    </row>
    <row r="57" spans="1:25" ht="70.150000000000006" customHeight="1" x14ac:dyDescent="0.25">
      <c r="A57" s="12"/>
      <c r="C57" s="832" t="s">
        <v>370</v>
      </c>
      <c r="D57" s="833" t="s">
        <v>371</v>
      </c>
      <c r="E57" s="834" t="s">
        <v>405</v>
      </c>
      <c r="F57" s="833" t="s">
        <v>372</v>
      </c>
      <c r="G57" s="817"/>
      <c r="H57" s="818"/>
      <c r="I57" s="817"/>
      <c r="J57" s="818"/>
      <c r="K57" s="817"/>
      <c r="L57" s="818"/>
      <c r="M57" s="817"/>
      <c r="N57" s="818"/>
      <c r="O57" s="817"/>
      <c r="P57" s="818"/>
      <c r="Q57" s="817"/>
      <c r="R57" s="818"/>
      <c r="S57" s="817"/>
      <c r="T57" s="818"/>
      <c r="U57" s="817"/>
      <c r="V57" s="818"/>
      <c r="W57" s="817"/>
      <c r="X57" s="818"/>
      <c r="Y57" s="12"/>
    </row>
    <row r="58" spans="1:25" ht="55.9" customHeight="1" x14ac:dyDescent="0.25">
      <c r="A58" s="12"/>
      <c r="C58" s="832"/>
      <c r="D58" s="833"/>
      <c r="E58" s="835"/>
      <c r="F58" s="833"/>
      <c r="G58" s="308" t="s">
        <v>373</v>
      </c>
      <c r="H58" s="308" t="s">
        <v>374</v>
      </c>
      <c r="I58" s="308" t="s">
        <v>373</v>
      </c>
      <c r="J58" s="308" t="s">
        <v>374</v>
      </c>
      <c r="K58" s="308" t="s">
        <v>373</v>
      </c>
      <c r="L58" s="308" t="s">
        <v>374</v>
      </c>
      <c r="M58" s="308" t="s">
        <v>373</v>
      </c>
      <c r="N58" s="308" t="s">
        <v>374</v>
      </c>
      <c r="O58" s="308" t="s">
        <v>373</v>
      </c>
      <c r="P58" s="308" t="s">
        <v>374</v>
      </c>
      <c r="Q58" s="308" t="s">
        <v>373</v>
      </c>
      <c r="R58" s="308" t="s">
        <v>374</v>
      </c>
      <c r="S58" s="308" t="s">
        <v>373</v>
      </c>
      <c r="T58" s="308" t="s">
        <v>374</v>
      </c>
      <c r="U58" s="308" t="s">
        <v>373</v>
      </c>
      <c r="V58" s="308" t="s">
        <v>374</v>
      </c>
      <c r="W58" s="308" t="s">
        <v>373</v>
      </c>
      <c r="X58" s="308" t="s">
        <v>374</v>
      </c>
      <c r="Y58" s="12"/>
    </row>
    <row r="59" spans="1:25" x14ac:dyDescent="0.25">
      <c r="A59" s="12"/>
      <c r="C59" s="293" t="s">
        <v>142</v>
      </c>
      <c r="D59" s="292">
        <f t="shared" ref="D59:D64" si="15">F59+G59+I59+K59+M59+O59+Q59</f>
        <v>0</v>
      </c>
      <c r="E59" s="290" t="str">
        <f>IF(OR(D59-'Finansiniai duomenys'!E72&lt;-0.1,D59-'Finansiniai duomenys'!E72&gt;0.1),"Klaida","Gerai")</f>
        <v>Gerai</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Gerai</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Gerai</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375</v>
      </c>
      <c r="D62" s="292">
        <f t="shared" si="15"/>
        <v>0</v>
      </c>
      <c r="E62" s="290" t="str">
        <f>IF(OR(D62-('Finansiniai duomenys'!E96+'Finansiniai duomenys'!E87+'Finansiniai duomenys'!E98+'Finansiniai duomenys'!E100)&lt;-0.1,D62-('Finansiniai duomenys'!E96+'Finansiniai duomenys'!E87+'Finansiniai duomenys'!E98+'Finansiniai duomenys'!E100)&gt;0.1),"Klaida","Gerai")</f>
        <v>Gerai</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376</v>
      </c>
      <c r="D63" s="292">
        <f t="shared" si="15"/>
        <v>0</v>
      </c>
      <c r="E63" s="290" t="str">
        <f>IF(OR(D63-('Finansiniai duomenys'!E91+'Finansiniai duomenys'!E94+'Finansiniai duomenys'!E95)&lt;-0.1,D63-('Finansiniai duomenys'!E91+'Finansiniai duomenys'!E94+'Finansiniai duomenys'!E95)&gt;0.1),"Klaida","Gerai")</f>
        <v>Gerai</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377</v>
      </c>
      <c r="D64" s="292">
        <f t="shared" si="15"/>
        <v>0</v>
      </c>
      <c r="E64" s="290" t="str">
        <f>IF(OR(D64-'Finansiniai duomenys'!E102&lt;-0.1,D64-'Finansiniai duomenys'!E102&gt;0.1),"Klaida","Gerai")</f>
        <v>Gerai</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368</v>
      </c>
      <c r="H70" s="626"/>
      <c r="I70" s="626"/>
      <c r="J70" s="819"/>
      <c r="Y70" s="12"/>
    </row>
    <row r="71" spans="1:25" ht="51" customHeight="1" x14ac:dyDescent="0.25">
      <c r="A71" s="12"/>
      <c r="E71" s="319"/>
      <c r="H71" s="820"/>
      <c r="I71" s="820"/>
      <c r="J71" s="821"/>
      <c r="Y71" s="12"/>
    </row>
    <row r="72" spans="1:25" x14ac:dyDescent="0.25">
      <c r="A72" s="12"/>
      <c r="E72" s="329" t="s">
        <v>223</v>
      </c>
      <c r="H72" s="822"/>
      <c r="I72" s="822"/>
      <c r="J72" s="823"/>
      <c r="Y72" s="12"/>
    </row>
    <row r="73" spans="1:25" x14ac:dyDescent="0.25">
      <c r="A73" s="12"/>
      <c r="E73" s="319" t="s">
        <v>225</v>
      </c>
      <c r="H73" s="824"/>
      <c r="I73" s="824"/>
      <c r="J73" s="825"/>
      <c r="Y73" s="12"/>
    </row>
    <row r="74" spans="1:25" x14ac:dyDescent="0.25">
      <c r="A74" s="12"/>
      <c r="E74" s="319" t="s">
        <v>227</v>
      </c>
      <c r="H74" s="824"/>
      <c r="I74" s="824"/>
      <c r="J74" s="825"/>
      <c r="Y74" s="12"/>
    </row>
    <row r="75" spans="1:25" x14ac:dyDescent="0.25">
      <c r="A75" s="12"/>
      <c r="E75" s="319" t="s">
        <v>229</v>
      </c>
      <c r="H75" s="824"/>
      <c r="I75" s="824"/>
      <c r="J75" s="825"/>
      <c r="Y75" s="12"/>
    </row>
    <row r="76" spans="1:25" x14ac:dyDescent="0.25">
      <c r="A76" s="12"/>
      <c r="E76" s="320" t="s">
        <v>369</v>
      </c>
      <c r="F76" s="321"/>
      <c r="G76" s="321"/>
      <c r="H76" s="815"/>
      <c r="I76" s="815"/>
      <c r="J76" s="816"/>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algorithmName="SHA-512" hashValue="hWAvk/6NykTtdLMalvHHVc1rvtJNFCTg3TTjAN6AYyEmxo9e+zqO16Wc+EOgnZylPys9XyfEfavDqLxNbK3DcA==" saltValue="nFn/BzMuzIIgRgKuVkErJg==" spinCount="100000" sheet="1" selectLockedCells="1"/>
  <mergeCells count="107">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s>
  <conditionalFormatting sqref="E15:E28 E31:E44 E47:E56 E59:E64">
    <cfRule type="cellIs" dxfId="30" priority="15" operator="equal">
      <formula>"Klaida"</formula>
    </cfRule>
    <cfRule type="containsText" dxfId="29" priority="16" operator="containsText" text="Gerai">
      <formula>NOT(ISERROR(SEARCH("Gerai",E15)))</formula>
    </cfRule>
    <cfRule type="containsText" dxfId="28" priority="17" operator="containsText" text="Finansiniai">
      <formula>NOT(ISERROR(SEARCH("Finansiniai",E15)))</formula>
    </cfRule>
  </conditionalFormatting>
  <conditionalFormatting sqref="F17:X17">
    <cfRule type="containsText" dxfId="27" priority="7" operator="containsText" text="Gerai">
      <formula>NOT(ISERROR(SEARCH("Gerai",F17)))</formula>
    </cfRule>
    <cfRule type="containsText" dxfId="26" priority="8" operator="containsText" text="Finansiniai">
      <formula>NOT(ISERROR(SEARCH("Finansiniai",F17)))</formula>
    </cfRule>
  </conditionalFormatting>
  <conditionalFormatting sqref="F20:X20">
    <cfRule type="containsText" dxfId="25" priority="5" operator="containsText" text="Gerai">
      <formula>NOT(ISERROR(SEARCH("Gerai",F20)))</formula>
    </cfRule>
    <cfRule type="containsText" dxfId="24" priority="6" operator="containsText" text="Finansiniai">
      <formula>NOT(ISERROR(SEARCH("Finansiniai",F20)))</formula>
    </cfRule>
  </conditionalFormatting>
  <conditionalFormatting sqref="F33:X33">
    <cfRule type="containsText" dxfId="23" priority="3" operator="containsText" text="Gerai">
      <formula>NOT(ISERROR(SEARCH("Gerai",F33)))</formula>
    </cfRule>
    <cfRule type="containsText" dxfId="22" priority="4" operator="containsText" text="Finansiniai">
      <formula>NOT(ISERROR(SEARCH("Finansiniai",F33)))</formula>
    </cfRule>
  </conditionalFormatting>
  <conditionalFormatting sqref="F36:X36">
    <cfRule type="containsText" dxfId="21" priority="1" operator="containsText" text="Gerai">
      <formula>NOT(ISERROR(SEARCH("Gerai",F36)))</formula>
    </cfRule>
    <cfRule type="containsText" dxfId="20" priority="2" operator="containsText" text="Finansiniai">
      <formula>NOT(ISERROR(SEARCH("Finansiniai",F36)))</formula>
    </cfRule>
  </conditionalFormatting>
  <conditionalFormatting sqref="F52:X52">
    <cfRule type="containsText" dxfId="19" priority="11" operator="containsText" text="Gerai">
      <formula>NOT(ISERROR(SEARCH("Gerai",F52)))</formula>
    </cfRule>
    <cfRule type="containsText" dxfId="18" priority="12" operator="containsText" text="Finansiniai">
      <formula>NOT(ISERROR(SEARCH("Finansiniai",F52)))</formula>
    </cfRule>
  </conditionalFormatting>
  <conditionalFormatting sqref="F54:X54">
    <cfRule type="expression" dxfId="17" priority="10">
      <formula>F54&lt;&gt;"Balansas"</formula>
    </cfRule>
  </conditionalFormatting>
  <conditionalFormatting sqref="F64:X64">
    <cfRule type="containsText" dxfId="16" priority="13" operator="containsText" text="Gerai">
      <formula>NOT(ISERROR(SEARCH("Gerai",F64)))</formula>
    </cfRule>
    <cfRule type="containsText" dxfId="15" priority="14" operator="containsText" text="Finansiniai">
      <formula>NOT(ISERROR(SEARCH("Finansiniai",F64)))</formula>
    </cfRule>
  </conditionalFormatting>
  <conditionalFormatting sqref="F66:X66">
    <cfRule type="expression" dxfId="14"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zoomScaleNormal="100" zoomScaleSheetLayoutView="100" zoomScalePageLayoutView="60" workbookViewId="0">
      <selection activeCell="C6" sqref="C6:E6"/>
    </sheetView>
  </sheetViews>
  <sheetFormatPr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838" t="s">
        <v>348</v>
      </c>
      <c r="E2" s="839"/>
      <c r="J2" s="29">
        <v>1</v>
      </c>
      <c r="K2" s="286" t="s">
        <v>388</v>
      </c>
      <c r="L2" s="287">
        <v>304148387</v>
      </c>
      <c r="M2" s="285" t="s">
        <v>1</v>
      </c>
      <c r="N2" s="285" t="s">
        <v>65</v>
      </c>
      <c r="O2" s="285" t="s">
        <v>65</v>
      </c>
    </row>
    <row r="3" spans="2:15" ht="29.45" customHeight="1" x14ac:dyDescent="0.25">
      <c r="B3" s="256"/>
      <c r="C3" s="257"/>
      <c r="D3" s="324" t="s">
        <v>590</v>
      </c>
      <c r="E3" s="325"/>
      <c r="K3" s="288" t="s">
        <v>390</v>
      </c>
      <c r="L3" s="288">
        <v>303042623</v>
      </c>
      <c r="M3" s="285" t="s">
        <v>1</v>
      </c>
      <c r="N3" s="288" t="s">
        <v>102</v>
      </c>
      <c r="O3" s="288" t="s">
        <v>102</v>
      </c>
    </row>
    <row r="4" spans="2:15" ht="14.25" customHeight="1" x14ac:dyDescent="0.25">
      <c r="B4" s="649" t="s">
        <v>359</v>
      </c>
      <c r="C4" s="650"/>
      <c r="D4" s="650"/>
      <c r="E4" s="651"/>
      <c r="K4" s="288" t="s">
        <v>391</v>
      </c>
      <c r="L4" s="288">
        <v>304923194</v>
      </c>
      <c r="M4" s="285" t="s">
        <v>1</v>
      </c>
      <c r="N4" s="288" t="s">
        <v>141</v>
      </c>
      <c r="O4" s="288" t="s">
        <v>141</v>
      </c>
    </row>
    <row r="5" spans="2:15" ht="14.25" customHeight="1" x14ac:dyDescent="0.25">
      <c r="B5" s="258"/>
      <c r="C5" s="259"/>
      <c r="D5" s="259"/>
      <c r="E5" s="260"/>
      <c r="K5" s="288" t="s">
        <v>547</v>
      </c>
      <c r="L5" s="288">
        <v>300073802</v>
      </c>
      <c r="M5" s="285" t="s">
        <v>1</v>
      </c>
      <c r="N5" s="288" t="s">
        <v>698</v>
      </c>
      <c r="O5" s="288" t="s">
        <v>698</v>
      </c>
    </row>
    <row r="6" spans="2:15" ht="18.75" x14ac:dyDescent="0.3">
      <c r="B6" s="144" t="s">
        <v>7</v>
      </c>
      <c r="C6" s="652"/>
      <c r="D6" s="652"/>
      <c r="E6" s="653"/>
      <c r="K6" s="29" t="s">
        <v>548</v>
      </c>
      <c r="L6" s="29">
        <v>183204042</v>
      </c>
      <c r="M6" s="39" t="s">
        <v>1</v>
      </c>
      <c r="N6" s="288" t="s">
        <v>698</v>
      </c>
      <c r="O6" s="288" t="s">
        <v>698</v>
      </c>
    </row>
    <row r="7" spans="2:15" x14ac:dyDescent="0.2">
      <c r="B7" s="145" t="s">
        <v>9</v>
      </c>
      <c r="C7" s="642" t="str">
        <f>IFERROR(VLOOKUP(C6,$K$2:$M$6,3,FALSE),"")</f>
        <v/>
      </c>
      <c r="D7" s="642"/>
      <c r="E7" s="643"/>
      <c r="M7" s="39"/>
      <c r="N7" s="39"/>
      <c r="O7" s="39"/>
    </row>
    <row r="8" spans="2:15" x14ac:dyDescent="0.2">
      <c r="B8" s="146" t="s">
        <v>13</v>
      </c>
      <c r="C8" s="642" t="str">
        <f>IFERROR(VLOOKUP(C6,$K$2:$L$6,2,FALSE),"")</f>
        <v/>
      </c>
      <c r="D8" s="642"/>
      <c r="E8" s="643"/>
      <c r="O8" s="39"/>
    </row>
    <row r="9" spans="2:15" ht="12" customHeight="1" x14ac:dyDescent="0.2">
      <c r="B9" s="146" t="s">
        <v>16</v>
      </c>
      <c r="C9" s="134"/>
      <c r="D9" s="134"/>
      <c r="E9" s="261"/>
      <c r="K9" s="39"/>
      <c r="L9" s="39"/>
    </row>
    <row r="10" spans="2:15" ht="12" customHeight="1" x14ac:dyDescent="0.2">
      <c r="B10" s="146" t="s">
        <v>25</v>
      </c>
      <c r="C10" s="836"/>
      <c r="D10" s="836"/>
      <c r="E10" s="837"/>
    </row>
    <row r="11" spans="2:15" ht="12" customHeight="1" x14ac:dyDescent="0.2">
      <c r="B11" s="146" t="s">
        <v>29</v>
      </c>
      <c r="C11" s="840"/>
      <c r="D11" s="840"/>
      <c r="E11" s="841"/>
      <c r="K11" s="39"/>
      <c r="L11" s="39"/>
    </row>
    <row r="12" spans="2:15" ht="12" customHeight="1" x14ac:dyDescent="0.2">
      <c r="B12" s="146"/>
      <c r="C12" s="34"/>
      <c r="D12" s="34"/>
      <c r="E12" s="147"/>
      <c r="K12" s="39"/>
      <c r="L12" s="39"/>
    </row>
    <row r="13" spans="2:15" ht="12" customHeight="1" x14ac:dyDescent="0.2">
      <c r="B13" s="146"/>
      <c r="C13" s="646" t="s">
        <v>36</v>
      </c>
      <c r="D13" s="647"/>
      <c r="E13" s="648"/>
    </row>
    <row r="14" spans="2:15" ht="12" customHeight="1" x14ac:dyDescent="0.2">
      <c r="B14" s="146" t="s">
        <v>40</v>
      </c>
      <c r="C14" s="633" t="s">
        <v>330</v>
      </c>
      <c r="D14" s="633"/>
      <c r="E14" s="148" t="s">
        <v>41</v>
      </c>
    </row>
    <row r="15" spans="2:15" ht="12" customHeight="1" x14ac:dyDescent="0.2">
      <c r="B15" s="149" t="s">
        <v>45</v>
      </c>
      <c r="C15" s="634"/>
      <c r="D15" s="842"/>
      <c r="E15" s="150"/>
      <c r="M15" s="39"/>
      <c r="N15" s="39"/>
    </row>
    <row r="16" spans="2:15" ht="12" customHeight="1" x14ac:dyDescent="0.2">
      <c r="B16" s="149" t="s">
        <v>49</v>
      </c>
      <c r="C16" s="634"/>
      <c r="D16" s="842"/>
      <c r="E16" s="150"/>
      <c r="O16" s="39"/>
    </row>
    <row r="17" spans="2:15" ht="12" customHeight="1" x14ac:dyDescent="0.2">
      <c r="B17" s="149" t="s">
        <v>53</v>
      </c>
      <c r="C17" s="634"/>
      <c r="D17" s="842"/>
      <c r="E17" s="150"/>
      <c r="M17" s="39"/>
      <c r="N17" s="39"/>
    </row>
    <row r="18" spans="2:15" ht="12" customHeight="1" x14ac:dyDescent="0.2">
      <c r="B18" s="149" t="s">
        <v>56</v>
      </c>
      <c r="C18" s="634"/>
      <c r="D18" s="842"/>
      <c r="E18" s="150"/>
      <c r="M18" s="39"/>
      <c r="N18" s="39"/>
      <c r="O18" s="39"/>
    </row>
    <row r="19" spans="2:15" ht="12" customHeight="1" x14ac:dyDescent="0.2">
      <c r="B19" s="149" t="s">
        <v>59</v>
      </c>
      <c r="C19" s="634"/>
      <c r="D19" s="842"/>
      <c r="E19" s="150"/>
      <c r="M19" s="39"/>
      <c r="N19" s="39"/>
      <c r="O19" s="39"/>
    </row>
    <row r="20" spans="2:15" ht="12" customHeight="1" x14ac:dyDescent="0.2">
      <c r="B20" s="149" t="s">
        <v>67</v>
      </c>
      <c r="C20" s="658" t="s">
        <v>68</v>
      </c>
      <c r="D20" s="659"/>
      <c r="E20" s="262">
        <f>100%-SUM(E15:E19)</f>
        <v>1</v>
      </c>
      <c r="M20" s="39"/>
      <c r="N20" s="39"/>
      <c r="O20" s="39"/>
    </row>
    <row r="21" spans="2:15" ht="13.5" customHeight="1" x14ac:dyDescent="0.2">
      <c r="B21" s="149"/>
      <c r="C21" s="69"/>
      <c r="D21" s="69"/>
      <c r="E21" s="152"/>
      <c r="M21" s="39"/>
      <c r="N21" s="39"/>
      <c r="O21" s="39"/>
    </row>
    <row r="22" spans="2:15" x14ac:dyDescent="0.2">
      <c r="B22" s="146" t="s">
        <v>360</v>
      </c>
      <c r="C22" s="843" t="str">
        <f>IFERROR(VLOOKUP(C6,$K$2:$O$6,4,FALSE),"")</f>
        <v/>
      </c>
      <c r="D22" s="843"/>
      <c r="E22" s="844"/>
      <c r="O22" s="39"/>
    </row>
    <row r="23" spans="2:15" ht="12.75" customHeight="1" x14ac:dyDescent="0.2">
      <c r="B23" s="146"/>
      <c r="C23" s="69"/>
      <c r="D23" s="69"/>
      <c r="E23" s="152"/>
      <c r="M23" s="39"/>
      <c r="N23" s="39"/>
    </row>
    <row r="24" spans="2:15" ht="26.25" customHeight="1" x14ac:dyDescent="0.2">
      <c r="B24" s="146"/>
      <c r="C24" s="672" t="s">
        <v>79</v>
      </c>
      <c r="D24" s="672"/>
      <c r="E24" s="673"/>
      <c r="O24" s="39"/>
    </row>
    <row r="25" spans="2:15" x14ac:dyDescent="0.2">
      <c r="B25" s="157"/>
      <c r="C25" s="664"/>
      <c r="D25" s="664"/>
      <c r="E25" s="665"/>
      <c r="M25" s="39"/>
      <c r="N25" s="39"/>
      <c r="O25" s="39"/>
    </row>
    <row r="26" spans="2:15" x14ac:dyDescent="0.2">
      <c r="B26" s="157"/>
      <c r="C26" s="666" t="s">
        <v>84</v>
      </c>
      <c r="D26" s="666"/>
      <c r="E26" s="667"/>
      <c r="M26" s="39"/>
      <c r="N26" s="39"/>
      <c r="O26" s="39"/>
    </row>
    <row r="27" spans="2:15" ht="27" customHeight="1" thickBot="1" x14ac:dyDescent="0.25">
      <c r="B27" s="158" t="s">
        <v>86</v>
      </c>
      <c r="C27" s="208" t="s">
        <v>578</v>
      </c>
      <c r="D27" s="208"/>
      <c r="E27" s="209" t="s">
        <v>566</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672" t="s">
        <v>361</v>
      </c>
      <c r="D42" s="672"/>
      <c r="E42" s="673"/>
      <c r="K42" s="29"/>
      <c r="L42" s="29"/>
      <c r="M42" s="29"/>
      <c r="N42" s="29"/>
      <c r="O42" s="29"/>
    </row>
    <row r="43" spans="2:15" s="39" customFormat="1" ht="27" customHeight="1" thickBot="1" x14ac:dyDescent="0.25">
      <c r="B43" s="158" t="s">
        <v>117</v>
      </c>
      <c r="C43" s="236" t="s">
        <v>578</v>
      </c>
      <c r="D43" s="208"/>
      <c r="E43" s="237" t="s">
        <v>566</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362</v>
      </c>
      <c r="C51" s="4"/>
      <c r="D51" s="33"/>
      <c r="E51" s="187"/>
      <c r="M51" s="39"/>
      <c r="N51" s="39"/>
      <c r="O51" s="39"/>
    </row>
    <row r="52" spans="2:15" s="39" customFormat="1" x14ac:dyDescent="0.2">
      <c r="B52" s="181" t="s">
        <v>363</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364</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848" t="s">
        <v>361</v>
      </c>
      <c r="D90" s="848"/>
      <c r="E90" s="849"/>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365</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366</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672" t="s">
        <v>361</v>
      </c>
      <c r="D106" s="672"/>
      <c r="E106" s="673"/>
    </row>
    <row r="107" spans="2:15" ht="14.25" customHeight="1" thickBot="1" x14ac:dyDescent="0.25">
      <c r="B107" s="158" t="s">
        <v>216</v>
      </c>
      <c r="C107" s="36"/>
      <c r="D107" s="36"/>
      <c r="E107" s="159"/>
    </row>
    <row r="108" spans="2:15" ht="93.75" customHeight="1" x14ac:dyDescent="0.2">
      <c r="B108" s="201" t="s">
        <v>218</v>
      </c>
      <c r="C108" s="662"/>
      <c r="D108" s="662"/>
      <c r="E108" s="850"/>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851"/>
      <c r="D113" s="836"/>
      <c r="E113" s="837"/>
    </row>
    <row r="114" spans="2:5" x14ac:dyDescent="0.2">
      <c r="B114" s="157" t="s">
        <v>227</v>
      </c>
      <c r="C114" s="670"/>
      <c r="D114" s="670"/>
      <c r="E114" s="845"/>
    </row>
    <row r="115" spans="2:5" ht="24" x14ac:dyDescent="0.2">
      <c r="B115" s="203" t="s">
        <v>229</v>
      </c>
      <c r="C115" s="676"/>
      <c r="D115" s="676"/>
      <c r="E115" s="846"/>
    </row>
    <row r="116" spans="2:5" ht="24" x14ac:dyDescent="0.2">
      <c r="B116" s="204" t="s">
        <v>231</v>
      </c>
      <c r="C116" s="660"/>
      <c r="D116" s="660"/>
      <c r="E116" s="847"/>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H/fphtIQXYhiGu+REL03oZlWP/HV7N0mA3izsI+vNJbxcAeDwCAjjPaYfeCWQ7mM9sPHWtyiyte9xgWadWjUkw==" saltValue="YwcCz2lbSoXOprBLxbtqeQ==" spinCount="100000" sheet="1" selectLockedCells="1"/>
  <dataConsolidate/>
  <mergeCells count="27">
    <mergeCell ref="C114:E114"/>
    <mergeCell ref="C115:E115"/>
    <mergeCell ref="C116:E116"/>
    <mergeCell ref="C26:E26"/>
    <mergeCell ref="C42:E42"/>
    <mergeCell ref="C90:E90"/>
    <mergeCell ref="C106:E106"/>
    <mergeCell ref="C108:E108"/>
    <mergeCell ref="C113:E113"/>
    <mergeCell ref="C25:E25"/>
    <mergeCell ref="C11:E11"/>
    <mergeCell ref="C13:E13"/>
    <mergeCell ref="C14:D14"/>
    <mergeCell ref="C15:D15"/>
    <mergeCell ref="C16:D16"/>
    <mergeCell ref="C17:D17"/>
    <mergeCell ref="C18:D18"/>
    <mergeCell ref="C19:D19"/>
    <mergeCell ref="C20:D20"/>
    <mergeCell ref="C22:E22"/>
    <mergeCell ref="C24:E24"/>
    <mergeCell ref="C10:E10"/>
    <mergeCell ref="D2:E2"/>
    <mergeCell ref="B4:E4"/>
    <mergeCell ref="C6:E6"/>
    <mergeCell ref="C7:E7"/>
    <mergeCell ref="C8:E8"/>
  </mergeCells>
  <conditionalFormatting sqref="C86 E86">
    <cfRule type="cellIs" dxfId="13"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2.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10</vt:i4>
      </vt:variant>
    </vt:vector>
  </HeadingPairs>
  <TitlesOfParts>
    <vt:vector size="20" baseType="lpstr">
      <vt:lpstr>Finansiniai duomenys</vt:lpstr>
      <vt:lpstr>Finansiniai duomenys(2015-2016)</vt:lpstr>
      <vt:lpstr>Vadovo darbo užmokestis</vt:lpstr>
      <vt:lpstr>Valdybos darbo užmokestis</vt:lpstr>
      <vt:lpstr>ST darbo užmokestis</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'ST darbo užmokestis'!Print_Area</vt:lpstr>
      <vt:lpstr>'Suteikta parama'!Print_Area</vt:lpstr>
      <vt:lpstr>'Vadovo darbo užmokestis'!Print_Area</vt:lpstr>
      <vt:lpstr>'Valdybos darbo užmokestis'!Print_Area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Kipras Stulginskas</cp:lastModifiedBy>
  <cp:revision/>
  <cp:lastPrinted>2025-04-02T07:07:29Z</cp:lastPrinted>
  <dcterms:created xsi:type="dcterms:W3CDTF">2014-03-24T16:58:47Z</dcterms:created>
  <dcterms:modified xsi:type="dcterms:W3CDTF">2026-04-09T13:09:48Z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